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Анали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<sst xmlns="http://schemas.openxmlformats.org/spreadsheetml/2006/main" count="170" uniqueCount="169">
  <si>
    <t>Приложение 1</t>
  </si>
  <si>
    <t>городского округа Отрадный</t>
  </si>
  <si>
    <t xml:space="preserve">Отчет </t>
  </si>
  <si>
    <t xml:space="preserve">о поступлении доходов в бюджет городского округа Отрадный по основным источникам  </t>
  </si>
  <si>
    <t>за 2008 год</t>
  </si>
  <si>
    <t>тыс. руб.</t>
  </si>
  <si>
    <t>Код бюджетной классификации</t>
  </si>
  <si>
    <t>Наименование доходов</t>
  </si>
  <si>
    <t xml:space="preserve">План на 2008 год </t>
  </si>
  <si>
    <t>Фактически исполнено за 2008 год</t>
  </si>
  <si>
    <t xml:space="preserve">Процент исполнения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</si>
  <si>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</si>
  <si>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</si>
  <si>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</si>
  <si>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</si>
  <si>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</si>
  <si>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</si>
  <si>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000 1 05 00000 00 0000 000 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</si>
  <si>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</si>
  <si>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</si>
  <si>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</si>
  <si>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</si>
  <si>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</si>
  <si>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</si>
  <si>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</si>
  <si>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</si>
  <si>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</si>
  <si>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</si>
  <si>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</si>
  <si>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</si>
  <si>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</si>
  <si>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000 1 11 00000 00 0000 110 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</si>
  <si>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</si>
  <si>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</si>
  <si>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 xml:space="preserve">Платежи при пользовании природными ресурсами </t>
  </si>
  <si>
    <t>000 1 12 01000 01 0000 120</t>
  </si>
  <si>
    <t>Плата за негативное воздействие на окружающую среду</t>
  </si>
  <si>
    <t xml:space="preserve">000 1 14 00000 00 0000 000 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</si>
  <si>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</si>
  <si>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</si>
  <si>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</si>
  <si>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</si>
  <si>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</si>
  <si>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000 1 16 00000 00 0000 000 </t>
  </si>
  <si>
    <t>Штрафы, санкции, возмещение ущерба</t>
  </si>
  <si>
    <t>000 1 17 00000 00 0000 000</t>
  </si>
  <si>
    <t>Прочие неналоговые доходы</t>
  </si>
  <si>
    <t>000 1 19 00000 00 0000 000</t>
  </si>
  <si>
    <t>Возврат остатков субсидий и субвенций прошлых лет</t>
  </si>
  <si>
    <t xml:space="preserve">000 2 00 00000 00 0000 000 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</si>
  <si>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</si>
  <si>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</si>
  <si>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</si>
  <si>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</si>
  <si>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</si>
  <si>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</si>
  <si>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</si>
  <si>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000 2 03 00000 00 0000 180</t>
  </si>
  <si>
    <t>Безвозмездные поступления от государственных (муниципальных) организаций</t>
  </si>
  <si>
    <t>000 2 07 00000 00 0000 180</t>
  </si>
  <si>
    <t>Прочие безвозмездные поступления</t>
  </si>
  <si>
    <t>ВСЕГО</t>
  </si>
  <si>
    <t xml:space="preserve">000 1 01 02010 01 0000 110 </t>
  </si>
  <si>
    <t xml:space="preserve">000 1 01 02022 01 0000 110 </t>
  </si>
  <si>
    <t xml:space="preserve">000 1 01 02021 01 0000 110 </t>
  </si>
  <si>
    <t xml:space="preserve">000 1 01 02030 01 0000 110 </t>
  </si>
  <si>
    <t xml:space="preserve">000 1 01 02040 01 0000 110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</si>
  <si>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</si>
  <si>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</si>
  <si>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</si>
  <si>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</si>
  <si>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</si>
  <si>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000 1 06 06012 04 0000 110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</si>
  <si>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</si>
  <si>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000 1 06 06022 04 0000 110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</si>
  <si>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</si>
  <si>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000 1 08 03010 01 0000 110 </t>
  </si>
  <si>
    <t xml:space="preserve">000 1 08 07140 01 0000 110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</si>
  <si>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</t>
  </si>
  <si>
    <t xml:space="preserve">000 1 09 04000 00 0000 110 </t>
  </si>
  <si>
    <t xml:space="preserve">000 1 09 04050 04 0000 110 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</si>
  <si>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</si>
  <si>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000 1 09 07000 00 0000 110 </t>
  </si>
  <si>
    <t>Прочие налоги и сборы (по отмененным местным налогам и сборам)</t>
  </si>
  <si>
    <t xml:space="preserve">000 1 09 07010 04 0000 110 </t>
  </si>
  <si>
    <t>Налог на рекламу, мобилизуемый на территориях городских округов</t>
  </si>
  <si>
    <t xml:space="preserve">000 1 09 07030 04 0000 110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</si>
  <si>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</si>
  <si>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000 1 09 07050 04 0000 110 </t>
  </si>
  <si>
    <t>Прочие местные налоги и сборы, мобилизуемые на территориях городских округов</t>
  </si>
  <si>
    <t xml:space="preserve">000 1 11 05010 04 0000 120 </t>
  </si>
  <si>
    <t xml:space="preserve">000 1 11 05034 04 0000 120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</si>
  <si>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автономных учреждений)</t>
  </si>
  <si>
    <t xml:space="preserve">000 1 11 07014 04 0000 120 </t>
  </si>
  <si>
    <t>Доходы от перечисления части прибыли, остающейся после уплаты налогов и иных 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</si>
  <si>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</si>
  <si>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</si>
  <si>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000 1 14 02032 04 0000 440</t>
  </si>
  <si>
    <t>Доходы от реализации имущества, находящегося в оперативном управлении учреждений, находящихся в 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</si>
  <si>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</si>
  <si>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</si>
  <si>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</si>
  <si>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</si>
  <si>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000 1 16 03010 01 0000 140 </t>
  </si>
  <si>
    <t xml:space="preserve">000 1 16 03030 01 0000 140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</si>
  <si>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</si>
  <si>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</si>
  <si>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000 1 16 06000 01 0000 140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</si>
  <si>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</si>
  <si>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</si>
  <si>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</si>
  <si>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000 1 16 25060 01 0000 140 </t>
  </si>
  <si>
    <t>Денежные взыскания (штрафы) за нарушение земельного законодательства</t>
  </si>
  <si>
    <t xml:space="preserve">000 1 16 28000 01 0000 140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</si>
  <si>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</si>
  <si>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000 1 16 30000 01 0000 140 </t>
  </si>
  <si>
    <t>Денежные взыскания (штрафы) за административные правонарушения в области дорожного движения</t>
  </si>
  <si>
    <t xml:space="preserve">000 1 16 90040 04 0000 140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</si>
  <si>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</si>
  <si>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000 1 17 01040 04 0000 180</t>
  </si>
  <si>
    <t>000 1 17 05040 04 0000 180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</si>
  <si>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</si>
  <si>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</si>
  <si>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000 1 19 04000 04 0000 151</t>
  </si>
  <si>
    <t>Возврат остатков субсидий и субвенций из бюджетов городских округов</t>
  </si>
  <si>
    <t>000 2 02 01001 04 0000 151</t>
  </si>
  <si>
    <t>Дотации бюджетам городских округов на выравнивание уровня бюджетной обеспеченности</t>
  </si>
  <si>
    <t>000 2 02 02008 04 0000 151</t>
  </si>
  <si>
    <t>000 2 02 02009 04 0000 151</t>
  </si>
  <si>
    <t>Субсидии бюджетам городских округов на обеспечение жильем молодых семей</t>
  </si>
  <si>
    <t>Субсидии бюджетам городских округов на комплектование книжных фондов библиотек муниципальных образований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</si>
  <si>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</si>
  <si>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</si>
  <si>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Прочие субсидии бюджетам городских округов</t>
  </si>
  <si>
    <t>000 2 02 02068 04 0000 151</t>
  </si>
  <si>
    <t>000 2 02 02077 04 0000 151</t>
  </si>
  <si>
    <t>000 2 02 02080 04 0000 151</t>
  </si>
  <si>
    <t>000 2 02 02999 04 0000 151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</si>
  <si>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</si>
  <si>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</si>
  <si>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Субвенции бюджетам городских округов на выплату единовременного пособия при всех формах устройства детей, лишенных родительского попечения, в семью </t>
  </si>
  <si>
    <t>Субвенции бюджетам городских округов на выполнение передаваемых полномочий субъектов РФ</t>
  </si>
  <si>
    <t xml:space="preserve"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</si>
  <si>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Субвенции бюджетам городских округов на содержание ребенка в семье опекуна и приемной семье, а также на оплату труда приемному родителю</t>
  </si>
  <si>
    <t>Субвенции  бюджетам  городских   округов на денежные  выплаты  медицинскому   персоналу фельдшерско-акушерских   пунктов,   врачам, фельдшерам  и  медицинским  сестрам  скорой медицинской помощи</t>
  </si>
  <si>
    <t>Прочие субвенции бюджетам городских округов</t>
  </si>
  <si>
    <t>000 2 02 03001 04 0000 151</t>
  </si>
  <si>
    <t>000 2 02 03008 04 0000 151</t>
  </si>
  <si>
    <t>000 2 02 03013 04 0000 151</t>
  </si>
  <si>
    <t xml:space="preserve">000 2 02 03020 04 0000 151 </t>
  </si>
  <si>
    <t>000 2 02 03024 04 0000 151</t>
  </si>
  <si>
    <t>000 2 02 03026 04 0000 151</t>
  </si>
  <si>
    <t>000 2 02 03027 04 0000 151</t>
  </si>
  <si>
    <t>000 2 02 03030 04 0000 151</t>
  </si>
  <si>
    <t>000 2 02 03055 04 0000 151</t>
  </si>
  <si>
    <t>000 2 02 03999 04 0000 151</t>
  </si>
  <si>
    <t>000 2 03 04000 04 0000 180</t>
  </si>
  <si>
    <t>Безвозмездные поступления от государственных организаций в бюджеты городских округов</t>
  </si>
  <si>
    <t>000 2 07 04000 04 0000 180</t>
  </si>
  <si>
    <t>Прочие безвозмездные поступления в бюджеты городских округов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</si>
  <si>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</si>
  <si>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</si>
  <si>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</si>
  <si>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1941, года по 3 сентября 1945 года, граждан, награжденных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</si>
  <si>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</si>
  <si>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</si>
  <si>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Субсидии бюджетам городских округов на государственную поддержку малого и среднего предпринимательства, включая крестьянские (фермерские) хозяйства </t>
  </si>
  <si>
    <t>к решению Думы</t>
  </si>
  <si>
    <t>от 28.04.2009 № 345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</si>
</sst>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)"/>
    <numFmt numFmtId="166" formatCode="0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"/>
    <numFmt numFmtId="173" formatCode="0.0000"/>
    <numFmt numFmtId="174" formatCode="0.00000"/>
    <numFmt numFmtId="175" formatCode="_-* #,##0.0_р_._-;\-* #,##0.0_р_._-;_-* &quot;-&quot;??_р_._-;_-@_-"/>
    <numFmt numFmtId="176" formatCode="_-* #,##0_р_._-;\-* #,##0_р_._-;_-* &quot;-&quot;??_р_._-;_-@_-"/>
    <numFmt numFmtId="177" formatCode="#,##0.00_ ;\-#,##0.00\ "/>
    <numFmt numFmtId="178" formatCode="#,##0.0_ ;\-#,##0.0\ "/>
    <numFmt numFmtId="179" formatCode="#,##0_ ;\-#,##0\ "/>
    <numFmt numFmtId="180" formatCode="[$-FC19]d\ mmmm\ yyyy\ &quot;г.&quot;"/>
    <numFmt numFmtId="181" formatCode="#,##0.00_р_."/>
    <numFmt numFmtId="182" formatCode="#,##0.0_р_."/>
    <numFmt numFmtId="183" formatCode="#,##0_р_."/>
    <numFmt numFmtId="184" formatCode="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#,##0.000_ ;\-#,##0.000\ 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justify" wrapText="1"/>
    </xf>
    <xf numFmtId="164" fontId="5" fillId="2" borderId="1" xfId="0" applyNumberFormat="1" applyFont="1" applyFill="1" applyBorder="1" applyAlignment="1">
      <alignment horizontal="right" vertical="justify" wrapText="1"/>
    </xf>
    <xf numFmtId="164" fontId="5" fillId="0" borderId="1" xfId="0" applyNumberFormat="1" applyFont="1" applyBorder="1" applyAlignment="1">
      <alignment vertical="justify"/>
    </xf>
    <xf numFmtId="0" fontId="5" fillId="2" borderId="1" xfId="0" applyFont="1" applyFill="1" applyBorder="1" applyAlignment="1">
      <alignment horizontal="right" vertical="justify" wrapText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right" vertical="justify" wrapText="1"/>
    </xf>
    <xf numFmtId="164" fontId="4" fillId="0" borderId="1" xfId="0" applyNumberFormat="1" applyFont="1" applyBorder="1" applyAlignment="1">
      <alignment vertical="justify"/>
    </xf>
    <xf numFmtId="49" fontId="5" fillId="0" borderId="1" xfId="0" applyNumberFormat="1" applyFont="1" applyBorder="1" applyAlignment="1">
      <alignment horizontal="center" vertical="justify"/>
    </xf>
    <xf numFmtId="49" fontId="4" fillId="0" borderId="1" xfId="0" applyNumberFormat="1" applyFont="1" applyBorder="1" applyAlignment="1">
      <alignment horizontal="center" vertical="justify" wrapText="1"/>
    </xf>
    <xf numFmtId="49" fontId="5" fillId="0" borderId="1" xfId="0" applyNumberFormat="1" applyFont="1" applyBorder="1" applyAlignment="1">
      <alignment horizontal="center" vertical="justify" wrapText="1"/>
    </xf>
    <xf numFmtId="164" fontId="4" fillId="2" borderId="1" xfId="0" applyNumberFormat="1" applyFont="1" applyFill="1" applyBorder="1" applyAlignment="1">
      <alignment horizontal="right" vertical="justify" wrapText="1"/>
    </xf>
    <xf numFmtId="0" fontId="4" fillId="0" borderId="1" xfId="0" applyFont="1" applyBorder="1" applyAlignment="1">
      <alignment horizontal="left" vertical="justify" wrapText="1"/>
    </xf>
    <xf numFmtId="16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justify" vertical="justify" wrapText="1"/>
    </xf>
    <xf numFmtId="49" fontId="4" fillId="0" borderId="4" xfId="0" applyNumberFormat="1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justify" wrapText="1"/>
    </xf>
    <xf numFmtId="0" fontId="5" fillId="0" borderId="4" xfId="0" applyFont="1" applyBorder="1" applyAlignment="1">
      <alignment horizontal="justify" vertical="justify" wrapText="1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justify" vertical="justify" wrapText="1"/>
    </xf>
    <xf numFmtId="49" fontId="5" fillId="0" borderId="4" xfId="0" applyNumberFormat="1" applyFont="1" applyBorder="1" applyAlignment="1">
      <alignment horizontal="justify" vertical="justify" wrapText="1"/>
    </xf>
    <xf numFmtId="2" fontId="4" fillId="0" borderId="3" xfId="0" applyNumberFormat="1" applyFont="1" applyBorder="1" applyAlignment="1">
      <alignment horizontal="justify" vertical="justify" wrapText="1"/>
    </xf>
    <xf numFmtId="2" fontId="4" fillId="0" borderId="4" xfId="0" applyNumberFormat="1" applyFont="1" applyBorder="1" applyAlignment="1">
      <alignment horizontal="justify" vertical="justify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1.200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доходы 2"/>
      <sheetName val="По ЭК"/>
      <sheetName val="Анализ"/>
      <sheetName val="МИ ФНС"/>
      <sheetName val="МИ ФНС (2)"/>
      <sheetName val="Безвозм."/>
      <sheetName val="ОФК"/>
      <sheetName val="УФК"/>
      <sheetName val="Админ."/>
      <sheetName val="188"/>
      <sheetName val="805"/>
      <sheetName val="707"/>
    </sheetNames>
    <sheetDataSet>
      <sheetData sheetId="0">
        <row r="111">
          <cell r="C111">
            <v>111574.75</v>
          </cell>
        </row>
        <row r="117">
          <cell r="C117">
            <v>2730353.22</v>
          </cell>
        </row>
        <row r="123">
          <cell r="C123">
            <v>-692371.99</v>
          </cell>
        </row>
        <row r="144">
          <cell r="C144">
            <v>1243267.81</v>
          </cell>
        </row>
        <row r="145">
          <cell r="C145">
            <v>2965905</v>
          </cell>
        </row>
      </sheetData>
      <sheetData sheetId="1">
        <row r="5">
          <cell r="C5">
            <v>185048398.1</v>
          </cell>
        </row>
        <row r="28">
          <cell r="C28">
            <v>12718905.930000002</v>
          </cell>
        </row>
        <row r="37">
          <cell r="C37">
            <v>6442212.0600000005</v>
          </cell>
        </row>
        <row r="42">
          <cell r="C42">
            <v>2604638.28</v>
          </cell>
        </row>
        <row r="50">
          <cell r="C50">
            <v>6890362.59</v>
          </cell>
        </row>
        <row r="63">
          <cell r="C63">
            <v>16949.579999999998</v>
          </cell>
        </row>
        <row r="103">
          <cell r="C103">
            <v>44929164.01</v>
          </cell>
        </row>
        <row r="105">
          <cell r="C105">
            <v>20475</v>
          </cell>
        </row>
        <row r="111">
          <cell r="C111">
            <v>2356056.24</v>
          </cell>
        </row>
        <row r="122">
          <cell r="C122">
            <v>7136847.699999999</v>
          </cell>
        </row>
        <row r="163">
          <cell r="C163">
            <v>-106575.86</v>
          </cell>
        </row>
        <row r="176">
          <cell r="C176">
            <v>50211000</v>
          </cell>
        </row>
        <row r="178">
          <cell r="C178">
            <v>220279961.20999998</v>
          </cell>
        </row>
        <row r="185">
          <cell r="C185">
            <v>75113789.01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85">
      <selection activeCell="A91" sqref="A91:IV91"/>
    </sheetView>
  </sheetViews>
  <sheetFormatPr defaultColWidth="9.00390625" defaultRowHeight="12.75"/>
  <cols>
    <col min="1" max="1" width="27.25390625" style="0" customWidth="1"/>
    <col min="2" max="3" width="34.625" style="0" customWidth="1"/>
    <col min="4" max="5" width="13.125" style="0" customWidth="1"/>
    <col min="6" max="6" width="12.75390625" style="0" customWidth="1"/>
  </cols>
  <sheetData>
    <row r="1" spans="4:6" s="1" customFormat="1" ht="15.75" customHeight="1">
      <c r="D1" s="38" t="s">
        <v>0</v>
      </c>
      <c r="E1" s="38"/>
      <c r="F1" s="38"/>
    </row>
    <row r="2" spans="4:6" s="1" customFormat="1" ht="15.75" customHeight="1">
      <c r="D2" s="38" t="s">
        <v>167</v>
      </c>
      <c r="E2" s="38"/>
      <c r="F2" s="38"/>
    </row>
    <row r="3" spans="4:6" s="1" customFormat="1" ht="15.75" customHeight="1">
      <c r="D3" s="38" t="s">
        <v>1</v>
      </c>
      <c r="E3" s="38"/>
      <c r="F3" s="38"/>
    </row>
    <row r="4" spans="4:6" s="1" customFormat="1" ht="15.75" customHeight="1">
      <c r="D4" s="38" t="s">
        <v>168</v>
      </c>
      <c r="E4" s="38"/>
      <c r="F4" s="38"/>
    </row>
    <row r="5" spans="4:6" s="1" customFormat="1" ht="15.75" customHeight="1">
      <c r="D5" s="2"/>
      <c r="E5" s="2"/>
      <c r="F5" s="2"/>
    </row>
    <row r="6" spans="1:6" s="3" customFormat="1" ht="15" customHeight="1">
      <c r="A6" s="31" t="s">
        <v>2</v>
      </c>
      <c r="B6" s="31"/>
      <c r="C6" s="31"/>
      <c r="D6" s="31"/>
      <c r="E6" s="31"/>
      <c r="F6" s="31"/>
    </row>
    <row r="7" spans="1:6" s="3" customFormat="1" ht="15" customHeight="1">
      <c r="A7" s="39" t="s">
        <v>3</v>
      </c>
      <c r="B7" s="39"/>
      <c r="C7" s="39"/>
      <c r="D7" s="39"/>
      <c r="E7" s="39"/>
      <c r="F7" s="39"/>
    </row>
    <row r="8" spans="1:6" s="3" customFormat="1" ht="15" customHeight="1">
      <c r="A8" s="39" t="s">
        <v>4</v>
      </c>
      <c r="B8" s="39"/>
      <c r="C8" s="39"/>
      <c r="D8" s="39"/>
      <c r="E8" s="39"/>
      <c r="F8" s="39"/>
    </row>
    <row r="9" spans="5:6" s="4" customFormat="1" ht="27" customHeight="1">
      <c r="E9" s="40" t="s">
        <v>5</v>
      </c>
      <c r="F9" s="40"/>
    </row>
    <row r="10" spans="1:6" s="6" customFormat="1" ht="69" customHeight="1">
      <c r="A10" s="5" t="s">
        <v>6</v>
      </c>
      <c r="B10" s="32" t="s">
        <v>7</v>
      </c>
      <c r="C10" s="33"/>
      <c r="D10" s="5" t="s">
        <v>8</v>
      </c>
      <c r="E10" s="5" t="s">
        <v>9</v>
      </c>
      <c r="F10" s="5" t="s">
        <v>10</v>
      </c>
    </row>
    <row r="11" spans="1:6" s="4" customFormat="1" ht="16.5" customHeight="1">
      <c r="A11" s="7" t="s">
        <v>11</v>
      </c>
      <c r="B11" s="29" t="s">
        <v>12</v>
      </c>
      <c r="C11" s="30"/>
      <c r="D11" s="8">
        <f>D12+D19+D21+D27+D30+D37+D42+D44+D50+D59+D62</f>
        <v>419825</v>
      </c>
      <c r="E11" s="8">
        <f>E12+E19+E21+E27+E30+E37+E42+E44+E50+E59+E62</f>
        <v>430187.08960999997</v>
      </c>
      <c r="F11" s="9">
        <f aca="true" t="shared" si="0" ref="F11:F58">E11/D11%</f>
        <v>102.46819260644315</v>
      </c>
    </row>
    <row r="12" spans="1:6" s="4" customFormat="1" ht="16.5" customHeight="1">
      <c r="A12" s="7" t="s">
        <v>13</v>
      </c>
      <c r="B12" s="29" t="s">
        <v>14</v>
      </c>
      <c r="C12" s="30"/>
      <c r="D12" s="10">
        <f>D13</f>
        <v>167730</v>
      </c>
      <c r="E12" s="8">
        <f>E13</f>
        <v>185048.3981</v>
      </c>
      <c r="F12" s="9">
        <f t="shared" si="0"/>
        <v>110.32516431169141</v>
      </c>
    </row>
    <row r="13" spans="1:6" s="4" customFormat="1" ht="16.5" customHeight="1">
      <c r="A13" s="11" t="s">
        <v>15</v>
      </c>
      <c r="B13" s="25" t="s">
        <v>16</v>
      </c>
      <c r="C13" s="26"/>
      <c r="D13" s="12">
        <v>167730</v>
      </c>
      <c r="E13" s="13">
        <f>'[1]доходы 2'!C5/1000</f>
        <v>185048.3981</v>
      </c>
      <c r="F13" s="13">
        <f t="shared" si="0"/>
        <v>110.32516431169141</v>
      </c>
    </row>
    <row r="14" spans="1:6" s="4" customFormat="1" ht="48" customHeight="1">
      <c r="A14" s="11" t="s">
        <v>62</v>
      </c>
      <c r="B14" s="25" t="s">
        <v>164</v>
      </c>
      <c r="C14" s="26"/>
      <c r="D14" s="12">
        <v>510</v>
      </c>
      <c r="E14" s="13">
        <v>516.3</v>
      </c>
      <c r="F14" s="13">
        <f t="shared" si="0"/>
        <v>101.23529411764706</v>
      </c>
    </row>
    <row r="15" spans="1:6" s="4" customFormat="1" ht="94.5" customHeight="1">
      <c r="A15" s="11" t="s">
        <v>64</v>
      </c>
      <c r="B15" s="25" t="s">
        <v>67</v>
      </c>
      <c r="C15" s="26"/>
      <c r="D15" s="12">
        <v>165275</v>
      </c>
      <c r="E15" s="13">
        <v>182612.7</v>
      </c>
      <c r="F15" s="13">
        <f t="shared" si="0"/>
        <v>110.49021328089549</v>
      </c>
    </row>
    <row r="16" spans="1:6" s="4" customFormat="1" ht="79.5" customHeight="1">
      <c r="A16" s="11" t="s">
        <v>63</v>
      </c>
      <c r="B16" s="25" t="s">
        <v>68</v>
      </c>
      <c r="C16" s="26"/>
      <c r="D16" s="12">
        <v>740</v>
      </c>
      <c r="E16" s="13">
        <v>740.7</v>
      </c>
      <c r="F16" s="13">
        <f t="shared" si="0"/>
        <v>100.0945945945946</v>
      </c>
    </row>
    <row r="17" spans="1:6" s="4" customFormat="1" ht="48.75" customHeight="1">
      <c r="A17" s="11" t="s">
        <v>65</v>
      </c>
      <c r="B17" s="25" t="s">
        <v>69</v>
      </c>
      <c r="C17" s="26"/>
      <c r="D17" s="12">
        <v>1200</v>
      </c>
      <c r="E17" s="13">
        <v>1178.9</v>
      </c>
      <c r="F17" s="13">
        <f t="shared" si="0"/>
        <v>98.24166666666667</v>
      </c>
    </row>
    <row r="18" spans="1:6" s="4" customFormat="1" ht="78.75" customHeight="1">
      <c r="A18" s="11" t="s">
        <v>66</v>
      </c>
      <c r="B18" s="25" t="s">
        <v>165</v>
      </c>
      <c r="C18" s="26"/>
      <c r="D18" s="12">
        <v>5</v>
      </c>
      <c r="E18" s="13">
        <v>-0.2</v>
      </c>
      <c r="F18" s="13">
        <f t="shared" si="0"/>
        <v>-4</v>
      </c>
    </row>
    <row r="19" spans="1:6" s="3" customFormat="1" ht="16.5" customHeight="1">
      <c r="A19" s="7" t="s">
        <v>17</v>
      </c>
      <c r="B19" s="29" t="s">
        <v>18</v>
      </c>
      <c r="C19" s="30"/>
      <c r="D19" s="10">
        <f>D20</f>
        <v>12870</v>
      </c>
      <c r="E19" s="8">
        <f>E20</f>
        <v>12718.90593</v>
      </c>
      <c r="F19" s="9">
        <f t="shared" si="0"/>
        <v>98.82599790209791</v>
      </c>
    </row>
    <row r="20" spans="1:6" s="4" customFormat="1" ht="16.5" customHeight="1">
      <c r="A20" s="11" t="s">
        <v>19</v>
      </c>
      <c r="B20" s="25" t="s">
        <v>20</v>
      </c>
      <c r="C20" s="26"/>
      <c r="D20" s="12">
        <v>12870</v>
      </c>
      <c r="E20" s="13">
        <f>'[1]доходы 2'!C28/1000</f>
        <v>12718.90593</v>
      </c>
      <c r="F20" s="13">
        <f t="shared" si="0"/>
        <v>98.82599790209791</v>
      </c>
    </row>
    <row r="21" spans="1:6" s="3" customFormat="1" ht="16.5" customHeight="1">
      <c r="A21" s="7" t="s">
        <v>21</v>
      </c>
      <c r="B21" s="29" t="s">
        <v>22</v>
      </c>
      <c r="C21" s="30"/>
      <c r="D21" s="10">
        <f>D22+D24</f>
        <v>8700</v>
      </c>
      <c r="E21" s="8">
        <f>E22+E24</f>
        <v>9046.85034</v>
      </c>
      <c r="F21" s="9">
        <f t="shared" si="0"/>
        <v>103.98678551724139</v>
      </c>
    </row>
    <row r="22" spans="1:6" s="4" customFormat="1" ht="16.5" customHeight="1">
      <c r="A22" s="11" t="s">
        <v>23</v>
      </c>
      <c r="B22" s="25" t="s">
        <v>24</v>
      </c>
      <c r="C22" s="26"/>
      <c r="D22" s="12">
        <v>6200</v>
      </c>
      <c r="E22" s="13">
        <f>'[1]доходы 2'!C37/1000</f>
        <v>6442.212060000001</v>
      </c>
      <c r="F22" s="13">
        <f t="shared" si="0"/>
        <v>103.90664612903227</v>
      </c>
    </row>
    <row r="23" spans="1:6" s="4" customFormat="1" ht="48" customHeight="1">
      <c r="A23" s="11" t="s">
        <v>70</v>
      </c>
      <c r="B23" s="25" t="s">
        <v>71</v>
      </c>
      <c r="C23" s="26"/>
      <c r="D23" s="12">
        <v>6200</v>
      </c>
      <c r="E23" s="13">
        <v>6442.2</v>
      </c>
      <c r="F23" s="13">
        <v>103.9</v>
      </c>
    </row>
    <row r="24" spans="1:6" s="4" customFormat="1" ht="16.5" customHeight="1">
      <c r="A24" s="11" t="s">
        <v>25</v>
      </c>
      <c r="B24" s="25" t="s">
        <v>26</v>
      </c>
      <c r="C24" s="26"/>
      <c r="D24" s="12">
        <v>2500</v>
      </c>
      <c r="E24" s="13">
        <f>'[1]доходы 2'!C42/1000</f>
        <v>2604.6382799999997</v>
      </c>
      <c r="F24" s="13">
        <f t="shared" si="0"/>
        <v>104.18553119999999</v>
      </c>
    </row>
    <row r="25" spans="1:6" s="4" customFormat="1" ht="63.75" customHeight="1">
      <c r="A25" s="11" t="s">
        <v>72</v>
      </c>
      <c r="B25" s="25" t="s">
        <v>73</v>
      </c>
      <c r="C25" s="26"/>
      <c r="D25" s="12">
        <v>500</v>
      </c>
      <c r="E25" s="13">
        <v>491.9</v>
      </c>
      <c r="F25" s="13">
        <f t="shared" si="0"/>
        <v>98.38</v>
      </c>
    </row>
    <row r="26" spans="1:6" s="4" customFormat="1" ht="63.75" customHeight="1">
      <c r="A26" s="11" t="s">
        <v>74</v>
      </c>
      <c r="B26" s="25" t="s">
        <v>75</v>
      </c>
      <c r="C26" s="26"/>
      <c r="D26" s="12">
        <v>2000</v>
      </c>
      <c r="E26" s="13">
        <v>2112.7</v>
      </c>
      <c r="F26" s="13">
        <f t="shared" si="0"/>
        <v>105.63499999999999</v>
      </c>
    </row>
    <row r="27" spans="1:6" s="4" customFormat="1" ht="16.5" customHeight="1">
      <c r="A27" s="7" t="s">
        <v>27</v>
      </c>
      <c r="B27" s="29" t="s">
        <v>28</v>
      </c>
      <c r="C27" s="30"/>
      <c r="D27" s="10">
        <v>6640</v>
      </c>
      <c r="E27" s="9">
        <f>'[1]доходы 2'!C50/1000</f>
        <v>6890.36259</v>
      </c>
      <c r="F27" s="9">
        <f t="shared" si="0"/>
        <v>103.77052093373493</v>
      </c>
    </row>
    <row r="28" spans="1:6" s="4" customFormat="1" ht="48" customHeight="1">
      <c r="A28" s="11" t="s">
        <v>76</v>
      </c>
      <c r="B28" s="25" t="s">
        <v>78</v>
      </c>
      <c r="C28" s="26"/>
      <c r="D28" s="12">
        <v>1688</v>
      </c>
      <c r="E28" s="13">
        <v>1906.8</v>
      </c>
      <c r="F28" s="9">
        <f t="shared" si="0"/>
        <v>112.96208530805687</v>
      </c>
    </row>
    <row r="29" spans="1:6" s="4" customFormat="1" ht="95.25" customHeight="1">
      <c r="A29" s="11" t="s">
        <v>77</v>
      </c>
      <c r="B29" s="25" t="s">
        <v>160</v>
      </c>
      <c r="C29" s="26"/>
      <c r="D29" s="12">
        <v>4952</v>
      </c>
      <c r="E29" s="13">
        <v>4983.6</v>
      </c>
      <c r="F29" s="9">
        <f t="shared" si="0"/>
        <v>100.63812600969305</v>
      </c>
    </row>
    <row r="30" spans="1:6" s="4" customFormat="1" ht="30.75" customHeight="1">
      <c r="A30" s="7" t="s">
        <v>29</v>
      </c>
      <c r="B30" s="29" t="s">
        <v>30</v>
      </c>
      <c r="C30" s="30"/>
      <c r="D30" s="10">
        <v>20</v>
      </c>
      <c r="E30" s="9">
        <f>'[1]доходы 2'!C63/1000</f>
        <v>16.949579999999997</v>
      </c>
      <c r="F30" s="9">
        <f t="shared" si="0"/>
        <v>84.74789999999999</v>
      </c>
    </row>
    <row r="31" spans="1:6" s="4" customFormat="1" ht="16.5" customHeight="1">
      <c r="A31" s="11" t="s">
        <v>79</v>
      </c>
      <c r="B31" s="25" t="s">
        <v>22</v>
      </c>
      <c r="C31" s="26"/>
      <c r="D31" s="12">
        <v>20</v>
      </c>
      <c r="E31" s="13">
        <v>17.5</v>
      </c>
      <c r="F31" s="9">
        <f t="shared" si="0"/>
        <v>87.5</v>
      </c>
    </row>
    <row r="32" spans="1:6" s="4" customFormat="1" ht="30.75" customHeight="1">
      <c r="A32" s="11" t="s">
        <v>80</v>
      </c>
      <c r="B32" s="25" t="s">
        <v>81</v>
      </c>
      <c r="C32" s="26"/>
      <c r="D32" s="12">
        <v>20</v>
      </c>
      <c r="E32" s="13">
        <v>17.5</v>
      </c>
      <c r="F32" s="9">
        <f t="shared" si="0"/>
        <v>87.5</v>
      </c>
    </row>
    <row r="33" spans="1:6" s="4" customFormat="1" ht="16.5" customHeight="1">
      <c r="A33" s="11" t="s">
        <v>82</v>
      </c>
      <c r="B33" s="25" t="s">
        <v>83</v>
      </c>
      <c r="C33" s="26"/>
      <c r="D33" s="12"/>
      <c r="E33" s="13">
        <v>-0.6</v>
      </c>
      <c r="F33" s="13"/>
    </row>
    <row r="34" spans="1:6" s="4" customFormat="1" ht="16.5" customHeight="1">
      <c r="A34" s="11" t="s">
        <v>84</v>
      </c>
      <c r="B34" s="25" t="s">
        <v>85</v>
      </c>
      <c r="C34" s="26"/>
      <c r="D34" s="12"/>
      <c r="E34" s="13">
        <v>-0.2</v>
      </c>
      <c r="F34" s="13"/>
    </row>
    <row r="35" spans="1:6" s="4" customFormat="1" ht="62.25" customHeight="1">
      <c r="A35" s="11" t="s">
        <v>86</v>
      </c>
      <c r="B35" s="25" t="s">
        <v>87</v>
      </c>
      <c r="C35" s="26"/>
      <c r="D35" s="12"/>
      <c r="E35" s="13">
        <v>0.2</v>
      </c>
      <c r="F35" s="13"/>
    </row>
    <row r="36" spans="1:6" s="4" customFormat="1" ht="30.75" customHeight="1">
      <c r="A36" s="11" t="s">
        <v>88</v>
      </c>
      <c r="B36" s="25" t="s">
        <v>89</v>
      </c>
      <c r="C36" s="26"/>
      <c r="D36" s="12"/>
      <c r="E36" s="13">
        <v>-0.6</v>
      </c>
      <c r="F36" s="13"/>
    </row>
    <row r="37" spans="1:6" s="4" customFormat="1" ht="30.75" customHeight="1">
      <c r="A37" s="14" t="s">
        <v>31</v>
      </c>
      <c r="B37" s="34" t="s">
        <v>32</v>
      </c>
      <c r="C37" s="35"/>
      <c r="D37" s="9">
        <f>D38+D39+D40+D41</f>
        <v>58795</v>
      </c>
      <c r="E37" s="9">
        <f>E38+E39+E40+E41</f>
        <v>60993.71376</v>
      </c>
      <c r="F37" s="9">
        <f t="shared" si="0"/>
        <v>103.73962711114889</v>
      </c>
    </row>
    <row r="38" spans="1:6" s="4" customFormat="1" ht="80.25" customHeight="1">
      <c r="A38" s="11" t="s">
        <v>90</v>
      </c>
      <c r="B38" s="25" t="s">
        <v>161</v>
      </c>
      <c r="C38" s="26"/>
      <c r="D38" s="12">
        <v>42562</v>
      </c>
      <c r="E38" s="13">
        <f>'[1]доходы 2'!C103/1000</f>
        <v>44929.16401</v>
      </c>
      <c r="F38" s="13">
        <f t="shared" si="0"/>
        <v>105.56168415487994</v>
      </c>
    </row>
    <row r="39" spans="1:6" s="4" customFormat="1" ht="49.5" customHeight="1">
      <c r="A39" s="11" t="s">
        <v>91</v>
      </c>
      <c r="B39" s="25" t="s">
        <v>92</v>
      </c>
      <c r="C39" s="26"/>
      <c r="D39" s="12">
        <v>20.5</v>
      </c>
      <c r="E39" s="13">
        <f>'[1]доходы 2'!C105/1000</f>
        <v>20.475</v>
      </c>
      <c r="F39" s="13">
        <f t="shared" si="0"/>
        <v>99.87804878048782</v>
      </c>
    </row>
    <row r="40" spans="1:6" s="4" customFormat="1" ht="49.5" customHeight="1">
      <c r="A40" s="11" t="s">
        <v>93</v>
      </c>
      <c r="B40" s="25" t="s">
        <v>94</v>
      </c>
      <c r="C40" s="26"/>
      <c r="D40" s="12">
        <v>112.5</v>
      </c>
      <c r="E40" s="13">
        <f>'[1]Доходы 1'!C111/1000</f>
        <v>111.57475</v>
      </c>
      <c r="F40" s="13">
        <f t="shared" si="0"/>
        <v>99.17755555555556</v>
      </c>
    </row>
    <row r="41" spans="1:6" s="4" customFormat="1" ht="63.75" customHeight="1">
      <c r="A41" s="11" t="s">
        <v>95</v>
      </c>
      <c r="B41" s="25" t="s">
        <v>96</v>
      </c>
      <c r="C41" s="26"/>
      <c r="D41" s="12">
        <v>16100</v>
      </c>
      <c r="E41" s="13">
        <v>15932.5</v>
      </c>
      <c r="F41" s="13">
        <f t="shared" si="0"/>
        <v>98.95962732919254</v>
      </c>
    </row>
    <row r="42" spans="1:6" s="4" customFormat="1" ht="16.5" customHeight="1">
      <c r="A42" s="7" t="s">
        <v>33</v>
      </c>
      <c r="B42" s="29" t="s">
        <v>34</v>
      </c>
      <c r="C42" s="30"/>
      <c r="D42" s="10">
        <f>D43</f>
        <v>2320</v>
      </c>
      <c r="E42" s="8">
        <f>E43</f>
        <v>2356.0562400000003</v>
      </c>
      <c r="F42" s="9">
        <f t="shared" si="0"/>
        <v>101.55414827586209</v>
      </c>
    </row>
    <row r="43" spans="1:6" s="4" customFormat="1" ht="16.5" customHeight="1">
      <c r="A43" s="11" t="s">
        <v>35</v>
      </c>
      <c r="B43" s="25" t="s">
        <v>36</v>
      </c>
      <c r="C43" s="26"/>
      <c r="D43" s="12">
        <v>2320</v>
      </c>
      <c r="E43" s="13">
        <f>('[1]доходы 2'!C111)/1000</f>
        <v>2356.0562400000003</v>
      </c>
      <c r="F43" s="13">
        <f t="shared" si="0"/>
        <v>101.55414827586209</v>
      </c>
    </row>
    <row r="44" spans="1:6" s="4" customFormat="1" ht="16.5" customHeight="1">
      <c r="A44" s="7" t="s">
        <v>37</v>
      </c>
      <c r="B44" s="34" t="s">
        <v>38</v>
      </c>
      <c r="C44" s="35"/>
      <c r="D44" s="10">
        <f>D46+D47+D49</f>
        <v>155930</v>
      </c>
      <c r="E44" s="8">
        <f>E46+E47+E49</f>
        <v>146777.95322</v>
      </c>
      <c r="F44" s="9">
        <f t="shared" si="0"/>
        <v>94.13066967228885</v>
      </c>
    </row>
    <row r="45" spans="1:6" s="4" customFormat="1" ht="64.5" customHeight="1">
      <c r="A45" s="15" t="s">
        <v>39</v>
      </c>
      <c r="B45" s="23" t="s">
        <v>40</v>
      </c>
      <c r="C45" s="24"/>
      <c r="D45" s="12">
        <v>151000</v>
      </c>
      <c r="E45" s="17">
        <v>144047.6</v>
      </c>
      <c r="F45" s="13">
        <f t="shared" si="0"/>
        <v>95.39576158940397</v>
      </c>
    </row>
    <row r="46" spans="1:6" s="4" customFormat="1" ht="78.75" customHeight="1">
      <c r="A46" s="15" t="s">
        <v>97</v>
      </c>
      <c r="B46" s="27" t="s">
        <v>98</v>
      </c>
      <c r="C46" s="28"/>
      <c r="D46" s="12">
        <v>2.4</v>
      </c>
      <c r="E46" s="13">
        <v>2.4</v>
      </c>
      <c r="F46" s="13">
        <f t="shared" si="0"/>
        <v>100</v>
      </c>
    </row>
    <row r="47" spans="1:6" s="4" customFormat="1" ht="78.75" customHeight="1">
      <c r="A47" s="15" t="s">
        <v>99</v>
      </c>
      <c r="B47" s="36" t="s">
        <v>100</v>
      </c>
      <c r="C47" s="37"/>
      <c r="D47" s="12">
        <v>150997.6</v>
      </c>
      <c r="E47" s="13">
        <v>144045.2</v>
      </c>
      <c r="F47" s="13">
        <f t="shared" si="0"/>
        <v>95.39568840829259</v>
      </c>
    </row>
    <row r="48" spans="1:6" s="4" customFormat="1" ht="78.75" customHeight="1">
      <c r="A48" s="15" t="s">
        <v>41</v>
      </c>
      <c r="B48" s="23" t="s">
        <v>42</v>
      </c>
      <c r="C48" s="24"/>
      <c r="D48" s="12">
        <v>4930</v>
      </c>
      <c r="E48" s="13">
        <v>2730.4</v>
      </c>
      <c r="F48" s="13">
        <f t="shared" si="0"/>
        <v>55.38336713995944</v>
      </c>
    </row>
    <row r="49" spans="1:6" s="4" customFormat="1" ht="47.25" customHeight="1">
      <c r="A49" s="15" t="s">
        <v>101</v>
      </c>
      <c r="B49" s="23" t="s">
        <v>102</v>
      </c>
      <c r="C49" s="24"/>
      <c r="D49" s="12">
        <v>4930</v>
      </c>
      <c r="E49" s="13">
        <f>('[1]Доходы 1'!C116+'[1]Доходы 1'!C117)/1000</f>
        <v>2730.3532200000004</v>
      </c>
      <c r="F49" s="13">
        <f t="shared" si="0"/>
        <v>55.3824182555781</v>
      </c>
    </row>
    <row r="50" spans="1:6" s="4" customFormat="1" ht="16.5" customHeight="1">
      <c r="A50" s="7" t="s">
        <v>43</v>
      </c>
      <c r="B50" s="29" t="s">
        <v>44</v>
      </c>
      <c r="C50" s="30"/>
      <c r="D50" s="10">
        <v>6820</v>
      </c>
      <c r="E50" s="9">
        <f>'[1]доходы 2'!C122/1000</f>
        <v>7136.847699999999</v>
      </c>
      <c r="F50" s="9">
        <f t="shared" si="0"/>
        <v>104.6458607038123</v>
      </c>
    </row>
    <row r="51" spans="1:6" s="4" customFormat="1" ht="62.25" customHeight="1">
      <c r="A51" s="11" t="s">
        <v>103</v>
      </c>
      <c r="B51" s="25" t="s">
        <v>105</v>
      </c>
      <c r="C51" s="26"/>
      <c r="D51" s="12">
        <v>19</v>
      </c>
      <c r="E51" s="13">
        <v>19.5</v>
      </c>
      <c r="F51" s="13">
        <f t="shared" si="0"/>
        <v>102.63157894736842</v>
      </c>
    </row>
    <row r="52" spans="1:6" s="4" customFormat="1" ht="52.5" customHeight="1">
      <c r="A52" s="11" t="s">
        <v>104</v>
      </c>
      <c r="B52" s="25" t="s">
        <v>106</v>
      </c>
      <c r="C52" s="26"/>
      <c r="D52" s="12">
        <v>9</v>
      </c>
      <c r="E52" s="13">
        <v>10.3</v>
      </c>
      <c r="F52" s="13">
        <f t="shared" si="0"/>
        <v>114.44444444444446</v>
      </c>
    </row>
    <row r="53" spans="1:6" s="4" customFormat="1" ht="62.25" customHeight="1">
      <c r="A53" s="11" t="s">
        <v>107</v>
      </c>
      <c r="B53" s="25" t="s">
        <v>108</v>
      </c>
      <c r="C53" s="26"/>
      <c r="D53" s="12">
        <v>264</v>
      </c>
      <c r="E53" s="13">
        <v>267.2</v>
      </c>
      <c r="F53" s="13">
        <f t="shared" si="0"/>
        <v>101.2121212121212</v>
      </c>
    </row>
    <row r="54" spans="1:6" s="4" customFormat="1" ht="63" customHeight="1">
      <c r="A54" s="11" t="s">
        <v>109</v>
      </c>
      <c r="B54" s="25" t="s">
        <v>110</v>
      </c>
      <c r="C54" s="26"/>
      <c r="D54" s="12">
        <v>32</v>
      </c>
      <c r="E54" s="13">
        <v>31.9</v>
      </c>
      <c r="F54" s="13">
        <f t="shared" si="0"/>
        <v>99.6875</v>
      </c>
    </row>
    <row r="55" spans="1:6" s="4" customFormat="1" ht="32.25" customHeight="1">
      <c r="A55" s="11" t="s">
        <v>111</v>
      </c>
      <c r="B55" s="25" t="s">
        <v>112</v>
      </c>
      <c r="C55" s="26"/>
      <c r="D55" s="12">
        <v>42</v>
      </c>
      <c r="E55" s="13">
        <v>43</v>
      </c>
      <c r="F55" s="13">
        <f t="shared" si="0"/>
        <v>102.38095238095238</v>
      </c>
    </row>
    <row r="56" spans="1:6" s="4" customFormat="1" ht="48" customHeight="1">
      <c r="A56" s="11" t="s">
        <v>113</v>
      </c>
      <c r="B56" s="25" t="s">
        <v>114</v>
      </c>
      <c r="C56" s="26"/>
      <c r="D56" s="12">
        <v>1030</v>
      </c>
      <c r="E56" s="13">
        <v>1067.1</v>
      </c>
      <c r="F56" s="13">
        <f t="shared" si="0"/>
        <v>103.6019417475728</v>
      </c>
    </row>
    <row r="57" spans="1:6" s="4" customFormat="1" ht="32.25" customHeight="1">
      <c r="A57" s="11" t="s">
        <v>115</v>
      </c>
      <c r="B57" s="25" t="s">
        <v>116</v>
      </c>
      <c r="C57" s="26"/>
      <c r="D57" s="12">
        <v>1546.5</v>
      </c>
      <c r="E57" s="13">
        <v>1626.2</v>
      </c>
      <c r="F57" s="13">
        <f t="shared" si="0"/>
        <v>105.15357258325251</v>
      </c>
    </row>
    <row r="58" spans="1:6" s="4" customFormat="1" ht="34.5" customHeight="1">
      <c r="A58" s="11" t="s">
        <v>117</v>
      </c>
      <c r="B58" s="25" t="s">
        <v>118</v>
      </c>
      <c r="C58" s="26"/>
      <c r="D58" s="12">
        <v>3877.5</v>
      </c>
      <c r="E58" s="13">
        <v>4071.6</v>
      </c>
      <c r="F58" s="13">
        <f t="shared" si="0"/>
        <v>105.00580270793037</v>
      </c>
    </row>
    <row r="59" spans="1:6" s="4" customFormat="1" ht="16.5" customHeight="1">
      <c r="A59" s="16" t="s">
        <v>45</v>
      </c>
      <c r="B59" s="34" t="s">
        <v>46</v>
      </c>
      <c r="C59" s="35"/>
      <c r="D59" s="10"/>
      <c r="E59" s="9">
        <f>('[1]доходы 2'!C163)/1000</f>
        <v>-106.57586</v>
      </c>
      <c r="F59" s="9"/>
    </row>
    <row r="60" spans="1:6" s="4" customFormat="1" ht="16.5" customHeight="1">
      <c r="A60" s="15" t="s">
        <v>119</v>
      </c>
      <c r="B60" s="23" t="s">
        <v>121</v>
      </c>
      <c r="C60" s="24"/>
      <c r="D60" s="12"/>
      <c r="E60" s="13">
        <v>-111.4</v>
      </c>
      <c r="F60" s="13"/>
    </row>
    <row r="61" spans="1:6" s="4" customFormat="1" ht="16.5" customHeight="1">
      <c r="A61" s="15" t="s">
        <v>120</v>
      </c>
      <c r="B61" s="23" t="s">
        <v>122</v>
      </c>
      <c r="C61" s="24"/>
      <c r="D61" s="12"/>
      <c r="E61" s="13">
        <v>4.8</v>
      </c>
      <c r="F61" s="13"/>
    </row>
    <row r="62" spans="1:6" s="4" customFormat="1" ht="16.5" customHeight="1">
      <c r="A62" s="16" t="s">
        <v>47</v>
      </c>
      <c r="B62" s="34" t="s">
        <v>48</v>
      </c>
      <c r="C62" s="35"/>
      <c r="D62" s="10"/>
      <c r="E62" s="9">
        <f>('[1]Доходы 1'!C123)/1000</f>
        <v>-692.37199</v>
      </c>
      <c r="F62" s="9"/>
    </row>
    <row r="63" spans="1:6" s="4" customFormat="1" ht="16.5" customHeight="1">
      <c r="A63" s="15" t="s">
        <v>123</v>
      </c>
      <c r="B63" s="23" t="s">
        <v>124</v>
      </c>
      <c r="C63" s="24"/>
      <c r="D63" s="12"/>
      <c r="E63" s="13">
        <v>-692.4</v>
      </c>
      <c r="F63" s="13"/>
    </row>
    <row r="64" spans="1:6" s="4" customFormat="1" ht="16.5" customHeight="1">
      <c r="A64" s="7" t="s">
        <v>49</v>
      </c>
      <c r="B64" s="29" t="s">
        <v>50</v>
      </c>
      <c r="C64" s="30"/>
      <c r="D64" s="8">
        <f>D65+D67+D74+D85+D87</f>
        <v>366942.80000000005</v>
      </c>
      <c r="E64" s="8">
        <f>E65+E67+E74+E85+E87</f>
        <v>349813.92303</v>
      </c>
      <c r="F64" s="9">
        <f aca="true" t="shared" si="1" ref="F64:F89">E64/D64%</f>
        <v>95.33200352480004</v>
      </c>
    </row>
    <row r="65" spans="1:6" s="4" customFormat="1" ht="30.75" customHeight="1">
      <c r="A65" s="11" t="s">
        <v>51</v>
      </c>
      <c r="B65" s="25" t="s">
        <v>52</v>
      </c>
      <c r="C65" s="26"/>
      <c r="D65" s="17">
        <v>50211</v>
      </c>
      <c r="E65" s="13">
        <f>'[1]доходы 2'!C176/1000</f>
        <v>50211</v>
      </c>
      <c r="F65" s="13">
        <f t="shared" si="1"/>
        <v>100</v>
      </c>
    </row>
    <row r="66" spans="1:6" s="4" customFormat="1" ht="30.75" customHeight="1">
      <c r="A66" s="11" t="s">
        <v>125</v>
      </c>
      <c r="B66" s="25" t="s">
        <v>126</v>
      </c>
      <c r="C66" s="26"/>
      <c r="D66" s="17">
        <v>50211</v>
      </c>
      <c r="E66" s="13">
        <v>50211</v>
      </c>
      <c r="F66" s="13">
        <f t="shared" si="1"/>
        <v>100</v>
      </c>
    </row>
    <row r="67" spans="1:6" s="4" customFormat="1" ht="30.75" customHeight="1">
      <c r="A67" s="11" t="s">
        <v>53</v>
      </c>
      <c r="B67" s="25" t="s">
        <v>54</v>
      </c>
      <c r="C67" s="26"/>
      <c r="D67" s="17">
        <v>236316.9</v>
      </c>
      <c r="E67" s="13">
        <f>'[1]доходы 2'!C178/1000</f>
        <v>220279.96120999998</v>
      </c>
      <c r="F67" s="13">
        <f t="shared" si="1"/>
        <v>93.21379944049706</v>
      </c>
    </row>
    <row r="68" spans="1:6" s="4" customFormat="1" ht="30.75" customHeight="1">
      <c r="A68" s="11" t="s">
        <v>127</v>
      </c>
      <c r="B68" s="25" t="s">
        <v>129</v>
      </c>
      <c r="C68" s="26"/>
      <c r="D68" s="17">
        <v>3057.4</v>
      </c>
      <c r="E68" s="13">
        <v>3057.4</v>
      </c>
      <c r="F68" s="13">
        <f t="shared" si="1"/>
        <v>100</v>
      </c>
    </row>
    <row r="69" spans="1:6" s="4" customFormat="1" ht="46.5" customHeight="1">
      <c r="A69" s="11" t="s">
        <v>128</v>
      </c>
      <c r="B69" s="25" t="s">
        <v>166</v>
      </c>
      <c r="C69" s="26"/>
      <c r="D69" s="17">
        <v>422</v>
      </c>
      <c r="E69" s="13">
        <v>422</v>
      </c>
      <c r="F69" s="13">
        <f t="shared" si="1"/>
        <v>100</v>
      </c>
    </row>
    <row r="70" spans="1:6" s="4" customFormat="1" ht="30.75" customHeight="1">
      <c r="A70" s="11" t="s">
        <v>134</v>
      </c>
      <c r="B70" s="25" t="s">
        <v>130</v>
      </c>
      <c r="C70" s="26"/>
      <c r="D70" s="17">
        <v>148</v>
      </c>
      <c r="E70" s="13">
        <v>148</v>
      </c>
      <c r="F70" s="13">
        <f t="shared" si="1"/>
        <v>100</v>
      </c>
    </row>
    <row r="71" spans="1:6" s="4" customFormat="1" ht="46.5" customHeight="1">
      <c r="A71" s="11" t="s">
        <v>135</v>
      </c>
      <c r="B71" s="25" t="s">
        <v>131</v>
      </c>
      <c r="C71" s="26"/>
      <c r="D71" s="17">
        <v>132518.3</v>
      </c>
      <c r="E71" s="13">
        <v>132518.2</v>
      </c>
      <c r="F71" s="13">
        <f t="shared" si="1"/>
        <v>99.9999245387241</v>
      </c>
    </row>
    <row r="72" spans="1:6" s="4" customFormat="1" ht="46.5" customHeight="1">
      <c r="A72" s="11" t="s">
        <v>136</v>
      </c>
      <c r="B72" s="25" t="s">
        <v>132</v>
      </c>
      <c r="C72" s="26"/>
      <c r="D72" s="17">
        <v>36982.1</v>
      </c>
      <c r="E72" s="13">
        <v>34701.1</v>
      </c>
      <c r="F72" s="13">
        <f t="shared" si="1"/>
        <v>93.83215122991935</v>
      </c>
    </row>
    <row r="73" spans="1:6" s="4" customFormat="1" ht="16.5" customHeight="1">
      <c r="A73" s="11" t="s">
        <v>137</v>
      </c>
      <c r="B73" s="25" t="s">
        <v>133</v>
      </c>
      <c r="C73" s="26"/>
      <c r="D73" s="17">
        <v>63189.1</v>
      </c>
      <c r="E73" s="13">
        <v>49433.3</v>
      </c>
      <c r="F73" s="13">
        <f t="shared" si="1"/>
        <v>78.23073916229224</v>
      </c>
    </row>
    <row r="74" spans="1:6" s="4" customFormat="1" ht="30.75" customHeight="1">
      <c r="A74" s="11" t="s">
        <v>55</v>
      </c>
      <c r="B74" s="25" t="s">
        <v>56</v>
      </c>
      <c r="C74" s="26"/>
      <c r="D74" s="17">
        <v>76171.7</v>
      </c>
      <c r="E74" s="13">
        <f>'[1]доходы 2'!C185/1000</f>
        <v>75113.78901000001</v>
      </c>
      <c r="F74" s="13">
        <f t="shared" si="1"/>
        <v>98.6111495607949</v>
      </c>
    </row>
    <row r="75" spans="1:6" s="4" customFormat="1" ht="30.75" customHeight="1">
      <c r="A75" s="21" t="s">
        <v>146</v>
      </c>
      <c r="B75" s="25" t="s">
        <v>138</v>
      </c>
      <c r="C75" s="26"/>
      <c r="D75" s="17">
        <v>11012</v>
      </c>
      <c r="E75" s="13">
        <v>11012</v>
      </c>
      <c r="F75" s="13">
        <f t="shared" si="1"/>
        <v>100</v>
      </c>
    </row>
    <row r="76" spans="1:6" s="4" customFormat="1" ht="30.75" customHeight="1">
      <c r="A76" s="22" t="s">
        <v>147</v>
      </c>
      <c r="B76" s="25" t="s">
        <v>139</v>
      </c>
      <c r="C76" s="26"/>
      <c r="D76" s="17">
        <v>13263</v>
      </c>
      <c r="E76" s="13">
        <v>13262</v>
      </c>
      <c r="F76" s="13">
        <f t="shared" si="1"/>
        <v>99.99246022770113</v>
      </c>
    </row>
    <row r="77" spans="1:6" s="4" customFormat="1" ht="47.25" customHeight="1">
      <c r="A77" s="21" t="s">
        <v>148</v>
      </c>
      <c r="B77" s="25" t="s">
        <v>162</v>
      </c>
      <c r="C77" s="26"/>
      <c r="D77" s="17">
        <v>1129</v>
      </c>
      <c r="E77" s="13">
        <v>1129</v>
      </c>
      <c r="F77" s="13">
        <f t="shared" si="1"/>
        <v>100.00000000000001</v>
      </c>
    </row>
    <row r="78" spans="1:6" s="4" customFormat="1" ht="46.5" customHeight="1">
      <c r="A78" s="21" t="s">
        <v>149</v>
      </c>
      <c r="B78" s="25" t="s">
        <v>140</v>
      </c>
      <c r="C78" s="26"/>
      <c r="D78" s="17">
        <v>112</v>
      </c>
      <c r="E78" s="13">
        <v>112</v>
      </c>
      <c r="F78" s="13">
        <f t="shared" si="1"/>
        <v>99.99999999999999</v>
      </c>
    </row>
    <row r="79" spans="1:6" s="4" customFormat="1" ht="30.75" customHeight="1">
      <c r="A79" s="21" t="s">
        <v>150</v>
      </c>
      <c r="B79" s="25" t="s">
        <v>141</v>
      </c>
      <c r="C79" s="26"/>
      <c r="D79" s="17">
        <v>30345.3</v>
      </c>
      <c r="E79" s="13">
        <v>30345.1</v>
      </c>
      <c r="F79" s="13">
        <f t="shared" si="1"/>
        <v>99.9993409193516</v>
      </c>
    </row>
    <row r="80" spans="1:6" s="4" customFormat="1" ht="63" customHeight="1">
      <c r="A80" s="21" t="s">
        <v>151</v>
      </c>
      <c r="B80" s="25" t="s">
        <v>142</v>
      </c>
      <c r="C80" s="26"/>
      <c r="D80" s="17">
        <v>1035</v>
      </c>
      <c r="E80" s="13">
        <v>1034.6</v>
      </c>
      <c r="F80" s="13">
        <f t="shared" si="1"/>
        <v>99.96135265700482</v>
      </c>
    </row>
    <row r="81" spans="1:6" s="4" customFormat="1" ht="48.75" customHeight="1">
      <c r="A81" s="21" t="s">
        <v>152</v>
      </c>
      <c r="B81" s="25" t="s">
        <v>143</v>
      </c>
      <c r="C81" s="26"/>
      <c r="D81" s="17">
        <v>9394</v>
      </c>
      <c r="E81" s="13">
        <v>8439</v>
      </c>
      <c r="F81" s="13">
        <f t="shared" si="1"/>
        <v>89.83393655524803</v>
      </c>
    </row>
    <row r="82" spans="1:6" s="4" customFormat="1" ht="126" customHeight="1">
      <c r="A82" s="21" t="s">
        <v>153</v>
      </c>
      <c r="B82" s="25" t="s">
        <v>163</v>
      </c>
      <c r="C82" s="26"/>
      <c r="D82" s="17">
        <v>5652.4</v>
      </c>
      <c r="E82" s="13">
        <v>5652.4</v>
      </c>
      <c r="F82" s="13">
        <f t="shared" si="1"/>
        <v>100</v>
      </c>
    </row>
    <row r="83" spans="1:6" s="4" customFormat="1" ht="48.75" customHeight="1">
      <c r="A83" s="21" t="s">
        <v>154</v>
      </c>
      <c r="B83" s="25" t="s">
        <v>144</v>
      </c>
      <c r="C83" s="26"/>
      <c r="D83" s="17">
        <v>2500</v>
      </c>
      <c r="E83" s="13">
        <v>2400</v>
      </c>
      <c r="F83" s="13">
        <f t="shared" si="1"/>
        <v>96</v>
      </c>
    </row>
    <row r="84" spans="1:6" s="4" customFormat="1" ht="16.5" customHeight="1">
      <c r="A84" s="21" t="s">
        <v>155</v>
      </c>
      <c r="B84" s="25" t="s">
        <v>145</v>
      </c>
      <c r="C84" s="26"/>
      <c r="D84" s="17">
        <v>1729</v>
      </c>
      <c r="E84" s="13">
        <v>1727.7</v>
      </c>
      <c r="F84" s="13">
        <f t="shared" si="1"/>
        <v>99.9248120300752</v>
      </c>
    </row>
    <row r="85" spans="1:6" s="4" customFormat="1" ht="30.75" customHeight="1">
      <c r="A85" s="11" t="s">
        <v>57</v>
      </c>
      <c r="B85" s="25" t="s">
        <v>58</v>
      </c>
      <c r="C85" s="26"/>
      <c r="D85" s="17">
        <v>1243.2</v>
      </c>
      <c r="E85" s="13">
        <f>'[1]Доходы 1'!C144/1000</f>
        <v>1243.26781</v>
      </c>
      <c r="F85" s="13">
        <f t="shared" si="1"/>
        <v>100.00545447232948</v>
      </c>
    </row>
    <row r="86" spans="1:6" s="4" customFormat="1" ht="30.75" customHeight="1">
      <c r="A86" s="11" t="s">
        <v>156</v>
      </c>
      <c r="B86" s="25" t="s">
        <v>157</v>
      </c>
      <c r="C86" s="26"/>
      <c r="D86" s="17">
        <v>1243.2</v>
      </c>
      <c r="E86" s="13">
        <v>1243.3</v>
      </c>
      <c r="F86" s="13">
        <f t="shared" si="1"/>
        <v>100.00804375804375</v>
      </c>
    </row>
    <row r="87" spans="1:6" s="4" customFormat="1" ht="16.5" customHeight="1">
      <c r="A87" s="11" t="s">
        <v>59</v>
      </c>
      <c r="B87" s="25" t="s">
        <v>60</v>
      </c>
      <c r="C87" s="26"/>
      <c r="D87" s="17">
        <v>3000</v>
      </c>
      <c r="E87" s="13">
        <f>'[1]Доходы 1'!C145/1000</f>
        <v>2965.905</v>
      </c>
      <c r="F87" s="13">
        <f t="shared" si="1"/>
        <v>98.8635</v>
      </c>
    </row>
    <row r="88" spans="1:6" s="4" customFormat="1" ht="16.5" customHeight="1">
      <c r="A88" s="11" t="s">
        <v>158</v>
      </c>
      <c r="B88" s="25" t="s">
        <v>159</v>
      </c>
      <c r="C88" s="26"/>
      <c r="D88" s="17">
        <v>3000</v>
      </c>
      <c r="E88" s="13">
        <v>2965.9</v>
      </c>
      <c r="F88" s="13">
        <f t="shared" si="1"/>
        <v>98.86333333333333</v>
      </c>
    </row>
    <row r="89" spans="1:6" s="4" customFormat="1" ht="16.5" customHeight="1">
      <c r="A89" s="18"/>
      <c r="B89" s="29" t="s">
        <v>61</v>
      </c>
      <c r="C89" s="30"/>
      <c r="D89" s="8">
        <f>D11+D64</f>
        <v>786767.8</v>
      </c>
      <c r="E89" s="8">
        <f>E11+E64</f>
        <v>780001.01264</v>
      </c>
      <c r="F89" s="9">
        <f t="shared" si="1"/>
        <v>99.13992573666587</v>
      </c>
    </row>
    <row r="90" s="1" customFormat="1" ht="12.75" customHeight="1">
      <c r="E90" s="19"/>
    </row>
    <row r="91" s="20" customFormat="1" ht="18"/>
  </sheetData>
  <mergeCells count="88">
    <mergeCell ref="B35:C35"/>
    <mergeCell ref="B36:C36"/>
    <mergeCell ref="B31:C31"/>
    <mergeCell ref="B32:C32"/>
    <mergeCell ref="B33:C33"/>
    <mergeCell ref="B34:C34"/>
    <mergeCell ref="A8:F8"/>
    <mergeCell ref="B13:C13"/>
    <mergeCell ref="B20:C20"/>
    <mergeCell ref="B22:C22"/>
    <mergeCell ref="E9:F9"/>
    <mergeCell ref="B24:C24"/>
    <mergeCell ref="B44:C44"/>
    <mergeCell ref="B65:C65"/>
    <mergeCell ref="A7:F7"/>
    <mergeCell ref="B27:C27"/>
    <mergeCell ref="B21:C21"/>
    <mergeCell ref="B89:C89"/>
    <mergeCell ref="B62:C62"/>
    <mergeCell ref="B67:C67"/>
    <mergeCell ref="B30:C30"/>
    <mergeCell ref="B37:C37"/>
    <mergeCell ref="B38:C38"/>
    <mergeCell ref="B49:C49"/>
    <mergeCell ref="D1:F1"/>
    <mergeCell ref="D2:F2"/>
    <mergeCell ref="D3:F3"/>
    <mergeCell ref="D4:F4"/>
    <mergeCell ref="A6:F6"/>
    <mergeCell ref="B10:C10"/>
    <mergeCell ref="B11:C11"/>
    <mergeCell ref="B74:C74"/>
    <mergeCell ref="B50:C50"/>
    <mergeCell ref="B59:C59"/>
    <mergeCell ref="B64:C64"/>
    <mergeCell ref="B40:C40"/>
    <mergeCell ref="B47:C47"/>
    <mergeCell ref="B19:C19"/>
    <mergeCell ref="B12:C12"/>
    <mergeCell ref="B85:C85"/>
    <mergeCell ref="B87:C87"/>
    <mergeCell ref="B43:C43"/>
    <mergeCell ref="B42:C42"/>
    <mergeCell ref="B41:C41"/>
    <mergeCell ref="B39:C39"/>
    <mergeCell ref="B14:C14"/>
    <mergeCell ref="B15:C15"/>
    <mergeCell ref="B16:C16"/>
    <mergeCell ref="B26:C26"/>
    <mergeCell ref="B28:C28"/>
    <mergeCell ref="B29:C29"/>
    <mergeCell ref="B17:C17"/>
    <mergeCell ref="B18:C18"/>
    <mergeCell ref="B23:C23"/>
    <mergeCell ref="B25:C25"/>
    <mergeCell ref="B46:C46"/>
    <mergeCell ref="B57:C57"/>
    <mergeCell ref="B56:C56"/>
    <mergeCell ref="B55:C55"/>
    <mergeCell ref="B54:C54"/>
    <mergeCell ref="B53:C53"/>
    <mergeCell ref="B52:C52"/>
    <mergeCell ref="B51:C51"/>
    <mergeCell ref="B68:C68"/>
    <mergeCell ref="B58:C58"/>
    <mergeCell ref="B60:C60"/>
    <mergeCell ref="B61:C61"/>
    <mergeCell ref="B63:C63"/>
    <mergeCell ref="B78:C78"/>
    <mergeCell ref="B77:C77"/>
    <mergeCell ref="B84:C84"/>
    <mergeCell ref="B83:C83"/>
    <mergeCell ref="B82:C82"/>
    <mergeCell ref="B81:C81"/>
    <mergeCell ref="B86:C86"/>
    <mergeCell ref="B88:C88"/>
    <mergeCell ref="B80:C80"/>
    <mergeCell ref="B79:C79"/>
    <mergeCell ref="B45:C45"/>
    <mergeCell ref="B48:C48"/>
    <mergeCell ref="B76:C76"/>
    <mergeCell ref="B75:C75"/>
    <mergeCell ref="B66:C66"/>
    <mergeCell ref="B73:C73"/>
    <mergeCell ref="B72:C72"/>
    <mergeCell ref="B71:C71"/>
    <mergeCell ref="B70:C70"/>
    <mergeCell ref="B69:C69"/>
  </mergeCells>
  <printOptions horizontalCentered="1"/>
  <pageMargins left="0.7874015748031497" right="0.3937007874015748" top="0.3937007874015748" bottom="0.2755905511811024" header="0.2362204724409449" footer="0.472440944881889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2009-04-07T05:54:16Z</cp:lastPrinted>
  <dcterms:created xsi:type="dcterms:W3CDTF">2009-02-25T07:25:31Z</dcterms:created>
  <dcterms:modified xsi:type="dcterms:W3CDTF">2009-06-23T04:26:04Z</dcterms:modified>
  <cp:category/>
  <cp:version/>
  <cp:contentType/>
  <cp:contentStatus/>
</cp:coreProperties>
</file>