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activeTab="0"/>
  </bookViews>
  <sheets>
    <sheet name="Анали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<sst xmlns="http://schemas.openxmlformats.org/spreadsheetml/2006/main" count="82" uniqueCount="72">
  <si>
    <t>ПРИЛОЖЕНИЕ 1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</si>
  <si>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</si>
  <si>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</si>
  <si>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9 месяцев 2009 года</t>
  </si>
  <si>
    <t>тыс. руб.</t>
  </si>
  <si>
    <t>Код бюджетной классификации</t>
  </si>
  <si>
    <t>Наименование доходов</t>
  </si>
  <si>
    <t xml:space="preserve">План на 2009 год 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</si>
  <si>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</si>
  <si>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</si>
  <si>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</si>
  <si>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</si>
  <si>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</si>
  <si>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</si>
  <si>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</si>
  <si>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</si>
  <si>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</si>
  <si>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</si>
  <si>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</si>
  <si>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</si>
  <si>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</si>
  <si>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</si>
  <si>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</si>
  <si>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</si>
  <si>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</si>
  <si>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</si>
  <si>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</si>
  <si>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</si>
  <si>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</si>
  <si>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</si>
  <si>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</si>
  <si>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</si>
  <si>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 xml:space="preserve">000 1 11 03000 00 0000 120 </t>
  </si>
  <si>
    <t>Проценты, полученные от предоставления бюджетных кредитов внутри страны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</si>
  <si>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</si>
  <si>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</si>
  <si>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</si>
  <si>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</si>
  <si>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</si>
  <si>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</si>
  <si>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</si>
  <si>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</si>
  <si>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</si>
  <si>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</si>
  <si>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</si>
  <si>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</si>
  <si>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</si>
  <si>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</si>
  <si>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</si>
  <si>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</si>
  <si>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</si>
  <si>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</si>
  <si>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</si>
  <si>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</si>
  <si>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</si>
  <si>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</si>
  <si>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 xml:space="preserve">000 2 00 00000 00 0000 000 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</si>
  <si>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</si>
  <si>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</si>
  <si>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</si>
  <si>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</si>
  <si>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</si>
  <si>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</si>
  <si>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</si>
  <si>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000 2 03 00000 00 0000 180</t>
  </si>
  <si>
    <t>Безвозмездные поступления от государственных (муниципальных) организаций</t>
  </si>
  <si>
    <t>000 2 07 00000 00 0000 180</t>
  </si>
  <si>
    <t>Прочие безвозмездные поступления</t>
  </si>
  <si>
    <t>ВСЕГО</t>
  </si>
  <si>
    <t>к постановлению Администрации</t>
  </si>
  <si>
    <t xml:space="preserve"> городского округа Отрадный</t>
  </si>
  <si>
    <t xml:space="preserve">        от 10.11.2009 № 1325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</si>
</sst>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)"/>
    <numFmt numFmtId="166" formatCode="0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0.0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justify" wrapText="1"/>
    </xf>
    <xf numFmtId="164" fontId="5" fillId="33" borderId="10" xfId="0" applyNumberFormat="1" applyFont="1" applyFill="1" applyBorder="1" applyAlignment="1">
      <alignment horizontal="right" vertical="justify" wrapText="1"/>
    </xf>
    <xf numFmtId="164" fontId="5" fillId="0" borderId="10" xfId="0" applyNumberFormat="1" applyFont="1" applyBorder="1" applyAlignment="1">
      <alignment vertical="justify"/>
    </xf>
    <xf numFmtId="0" fontId="5" fillId="33" borderId="10" xfId="0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33" borderId="10" xfId="0" applyFont="1" applyFill="1" applyBorder="1" applyAlignment="1">
      <alignment horizontal="right" vertical="justify" wrapText="1"/>
    </xf>
    <xf numFmtId="164" fontId="4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164" fontId="4" fillId="33" borderId="10" xfId="0" applyNumberFormat="1" applyFont="1" applyFill="1" applyBorder="1" applyAlignment="1">
      <alignment horizontal="right" vertical="justify" wrapText="1"/>
    </xf>
    <xf numFmtId="0" fontId="4" fillId="0" borderId="10" xfId="0" applyFont="1" applyBorder="1" applyAlignment="1">
      <alignment horizontal="left" vertical="justify" wrapText="1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right"/>
    </xf>
    <xf numFmtId="49" fontId="4" fillId="0" borderId="11" xfId="0" applyNumberFormat="1" applyFont="1" applyBorder="1" applyAlignment="1">
      <alignment horizontal="justify" vertical="justify" wrapText="1"/>
    </xf>
    <xf numFmtId="49" fontId="4" fillId="0" borderId="12" xfId="0" applyNumberFormat="1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1" xfId="0" applyNumberFormat="1" applyFont="1" applyBorder="1" applyAlignment="1">
      <alignment horizontal="justify" vertical="justify" wrapText="1"/>
    </xf>
    <xf numFmtId="49" fontId="5" fillId="0" borderId="12" xfId="0" applyNumberFormat="1" applyFont="1" applyBorder="1" applyAlignment="1">
      <alignment horizontal="justify" vertical="justify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10.200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нализ"/>
      <sheetName val="МИ ФНС"/>
      <sheetName val="МИ ФНС (2)"/>
      <sheetName val="Безвозм."/>
      <sheetName val="ОФК"/>
      <sheetName val="УФК"/>
      <sheetName val="Админ."/>
      <sheetName val="188"/>
      <sheetName val="805"/>
      <sheetName val="725"/>
    </sheetNames>
    <sheetDataSet>
      <sheetData sheetId="0">
        <row r="121">
          <cell r="C121">
            <v>138549</v>
          </cell>
        </row>
        <row r="129">
          <cell r="C129">
            <v>1842784.68</v>
          </cell>
        </row>
        <row r="135">
          <cell r="C135">
            <v>160465</v>
          </cell>
        </row>
        <row r="139">
          <cell r="C139">
            <v>-83107.74</v>
          </cell>
        </row>
        <row r="158">
          <cell r="C158">
            <v>1569906.49</v>
          </cell>
        </row>
        <row r="159">
          <cell r="C159">
            <v>4000000</v>
          </cell>
        </row>
      </sheetData>
      <sheetData sheetId="1">
        <row r="5">
          <cell r="C5">
            <v>124523920.49999999</v>
          </cell>
        </row>
        <row r="31">
          <cell r="C31">
            <v>9464376.780000001</v>
          </cell>
        </row>
        <row r="40">
          <cell r="C40">
            <v>8044116.800000001</v>
          </cell>
        </row>
        <row r="45">
          <cell r="C45">
            <v>12300192.17</v>
          </cell>
        </row>
        <row r="54">
          <cell r="C54">
            <v>5087202.22</v>
          </cell>
        </row>
        <row r="68">
          <cell r="C68">
            <v>-612.33</v>
          </cell>
        </row>
        <row r="110">
          <cell r="C110">
            <v>10737.35</v>
          </cell>
        </row>
        <row r="111">
          <cell r="C111">
            <v>9579720.28</v>
          </cell>
        </row>
        <row r="113">
          <cell r="C113">
            <v>17883.53</v>
          </cell>
        </row>
        <row r="117">
          <cell r="C117">
            <v>9317347.51</v>
          </cell>
        </row>
        <row r="121">
          <cell r="C121">
            <v>1375618.91</v>
          </cell>
        </row>
        <row r="125">
          <cell r="C125">
            <v>44876735.93</v>
          </cell>
        </row>
        <row r="132">
          <cell r="C132">
            <v>3515047.3499999996</v>
          </cell>
        </row>
        <row r="172">
          <cell r="C172">
            <v>662146.8700000001</v>
          </cell>
        </row>
        <row r="189">
          <cell r="C189">
            <v>19529000</v>
          </cell>
        </row>
        <row r="191">
          <cell r="C191">
            <v>103320584.07</v>
          </cell>
        </row>
        <row r="198">
          <cell r="C198">
            <v>34405133.61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45" sqref="A45:IV45"/>
    </sheetView>
  </sheetViews>
  <sheetFormatPr defaultColWidth="9.00390625" defaultRowHeight="12.75"/>
  <cols>
    <col min="1" max="1" width="30.875" style="0" customWidth="1"/>
    <col min="2" max="2" width="29.375" style="0" customWidth="1"/>
    <col min="3" max="3" width="32.50390625" style="0" customWidth="1"/>
    <col min="4" max="6" width="12.625" style="0" customWidth="1"/>
  </cols>
  <sheetData>
    <row r="1" spans="4:6" s="1" customFormat="1" ht="15.75" customHeight="1">
      <c r="D1" s="34" t="s">
        <v>0</v>
      </c>
      <c r="E1" s="34"/>
      <c r="F1" s="34"/>
    </row>
    <row r="2" spans="3:6" s="1" customFormat="1" ht="28.5" customHeight="1">
      <c r="C2" s="3"/>
      <c r="D2" s="34" t="s">
        <v>69</v>
      </c>
      <c r="E2" s="34"/>
      <c r="F2" s="34"/>
    </row>
    <row r="3" spans="3:6" s="1" customFormat="1" ht="15.75" customHeight="1">
      <c r="C3" s="3"/>
      <c r="D3" s="34" t="s">
        <v>70</v>
      </c>
      <c r="E3" s="34"/>
      <c r="F3" s="34"/>
    </row>
    <row r="4" spans="3:6" s="1" customFormat="1" ht="15.75" customHeight="1">
      <c r="C4" s="3"/>
      <c r="D4" s="34" t="s">
        <v>71</v>
      </c>
      <c r="E4" s="34"/>
      <c r="F4" s="34"/>
    </row>
    <row r="5" spans="4:6" s="1" customFormat="1" ht="15.75" customHeight="1">
      <c r="D5" s="2"/>
      <c r="E5" s="2"/>
      <c r="F5" s="2"/>
    </row>
    <row r="6" spans="4:6" s="1" customFormat="1" ht="15.75" customHeight="1">
      <c r="D6" s="2"/>
      <c r="E6" s="2"/>
      <c r="F6" s="2"/>
    </row>
    <row r="7" spans="1:6" s="4" customFormat="1" ht="15" customHeight="1">
      <c r="A7" s="35" t="s">
        <v>1</v>
      </c>
      <c r="B7" s="35"/>
      <c r="C7" s="35"/>
      <c r="D7" s="35"/>
      <c r="E7" s="35"/>
      <c r="F7" s="35"/>
    </row>
    <row r="8" spans="1:6" s="4" customFormat="1" ht="15" customHeight="1">
      <c r="A8" s="22" t="s">
        <v>2</v>
      </c>
      <c r="B8" s="22"/>
      <c r="C8" s="22"/>
      <c r="D8" s="22"/>
      <c r="E8" s="22"/>
      <c r="F8" s="22"/>
    </row>
    <row r="9" spans="1:6" s="4" customFormat="1" ht="15" customHeight="1">
      <c r="A9" s="22" t="s">
        <v>3</v>
      </c>
      <c r="B9" s="22"/>
      <c r="C9" s="22"/>
      <c r="D9" s="22"/>
      <c r="E9" s="22"/>
      <c r="F9" s="22"/>
    </row>
    <row r="10" spans="5:6" s="5" customFormat="1" ht="34.5" customHeight="1">
      <c r="E10" s="25" t="s">
        <v>4</v>
      </c>
      <c r="F10" s="25"/>
    </row>
    <row r="11" spans="1:6" s="7" customFormat="1" ht="40.5" customHeight="1">
      <c r="A11" s="6" t="s">
        <v>5</v>
      </c>
      <c r="B11" s="32" t="s">
        <v>6</v>
      </c>
      <c r="C11" s="33"/>
      <c r="D11" s="6" t="s">
        <v>7</v>
      </c>
      <c r="E11" s="6" t="s">
        <v>8</v>
      </c>
      <c r="F11" s="6" t="s">
        <v>9</v>
      </c>
    </row>
    <row r="12" spans="1:6" s="5" customFormat="1" ht="30.75" customHeight="1">
      <c r="A12" s="8" t="s">
        <v>10</v>
      </c>
      <c r="B12" s="28" t="s">
        <v>11</v>
      </c>
      <c r="C12" s="29"/>
      <c r="D12" s="9">
        <f>D13+D15+D17+D20+D21+D22+D28+D30+D34+D35+D36</f>
        <v>368608</v>
      </c>
      <c r="E12" s="9">
        <f>E13+E15+E17+E20+E21+E22+E28+E30+E34+E35+E36</f>
        <v>230833.12480999998</v>
      </c>
      <c r="F12" s="10">
        <f aca="true" t="shared" si="0" ref="F12:F20">E12/D12%</f>
        <v>62.62292864235176</v>
      </c>
    </row>
    <row r="13" spans="1:6" s="5" customFormat="1" ht="16.5" customHeight="1">
      <c r="A13" s="8" t="s">
        <v>12</v>
      </c>
      <c r="B13" s="28" t="s">
        <v>13</v>
      </c>
      <c r="C13" s="29"/>
      <c r="D13" s="11">
        <f>D14</f>
        <v>199770</v>
      </c>
      <c r="E13" s="9">
        <f>E14</f>
        <v>124523.92049999998</v>
      </c>
      <c r="F13" s="10">
        <f t="shared" si="0"/>
        <v>62.3336439405316</v>
      </c>
    </row>
    <row r="14" spans="1:6" s="5" customFormat="1" ht="16.5" customHeight="1">
      <c r="A14" s="12" t="s">
        <v>14</v>
      </c>
      <c r="B14" s="23" t="s">
        <v>15</v>
      </c>
      <c r="C14" s="24"/>
      <c r="D14" s="13">
        <v>199770</v>
      </c>
      <c r="E14" s="14">
        <f>'[1]доходы 2'!C5/1000</f>
        <v>124523.92049999998</v>
      </c>
      <c r="F14" s="14">
        <f t="shared" si="0"/>
        <v>62.3336439405316</v>
      </c>
    </row>
    <row r="15" spans="1:6" s="4" customFormat="1" ht="16.5" customHeight="1">
      <c r="A15" s="8" t="s">
        <v>16</v>
      </c>
      <c r="B15" s="28" t="s">
        <v>17</v>
      </c>
      <c r="C15" s="29"/>
      <c r="D15" s="11">
        <f>D16</f>
        <v>13000</v>
      </c>
      <c r="E15" s="9">
        <f>E16</f>
        <v>9464.37678</v>
      </c>
      <c r="F15" s="10">
        <f t="shared" si="0"/>
        <v>72.80289830769232</v>
      </c>
    </row>
    <row r="16" spans="1:6" s="5" customFormat="1" ht="30.75" customHeight="1">
      <c r="A16" s="12" t="s">
        <v>18</v>
      </c>
      <c r="B16" s="23" t="s">
        <v>19</v>
      </c>
      <c r="C16" s="24"/>
      <c r="D16" s="13">
        <v>13000</v>
      </c>
      <c r="E16" s="14">
        <f>'[1]доходы 2'!C31/1000</f>
        <v>9464.37678</v>
      </c>
      <c r="F16" s="14">
        <f t="shared" si="0"/>
        <v>72.80289830769232</v>
      </c>
    </row>
    <row r="17" spans="1:6" s="4" customFormat="1" ht="16.5" customHeight="1">
      <c r="A17" s="8" t="s">
        <v>20</v>
      </c>
      <c r="B17" s="28" t="s">
        <v>21</v>
      </c>
      <c r="C17" s="29"/>
      <c r="D17" s="11">
        <f>D18+D19</f>
        <v>20491</v>
      </c>
      <c r="E17" s="9">
        <f>E18+E19</f>
        <v>20344.308970000002</v>
      </c>
      <c r="F17" s="10">
        <f t="shared" si="0"/>
        <v>99.28411971109269</v>
      </c>
    </row>
    <row r="18" spans="1:6" s="5" customFormat="1" ht="16.5" customHeight="1">
      <c r="A18" s="12" t="s">
        <v>22</v>
      </c>
      <c r="B18" s="23" t="s">
        <v>23</v>
      </c>
      <c r="C18" s="24"/>
      <c r="D18" s="13">
        <v>5500</v>
      </c>
      <c r="E18" s="14">
        <f>'[1]доходы 2'!C40/1000</f>
        <v>8044.116800000001</v>
      </c>
      <c r="F18" s="14">
        <f t="shared" si="0"/>
        <v>146.2566690909091</v>
      </c>
    </row>
    <row r="19" spans="1:6" s="5" customFormat="1" ht="16.5" customHeight="1">
      <c r="A19" s="12" t="s">
        <v>24</v>
      </c>
      <c r="B19" s="23" t="s">
        <v>25</v>
      </c>
      <c r="C19" s="24"/>
      <c r="D19" s="13">
        <v>14991</v>
      </c>
      <c r="E19" s="14">
        <f>'[1]доходы 2'!C45/1000</f>
        <v>12300.19217</v>
      </c>
      <c r="F19" s="14">
        <f t="shared" si="0"/>
        <v>82.05051144019745</v>
      </c>
    </row>
    <row r="20" spans="1:6" s="5" customFormat="1" ht="16.5" customHeight="1">
      <c r="A20" s="8" t="s">
        <v>26</v>
      </c>
      <c r="B20" s="28" t="s">
        <v>27</v>
      </c>
      <c r="C20" s="29"/>
      <c r="D20" s="11">
        <v>6970</v>
      </c>
      <c r="E20" s="10">
        <f>'[1]доходы 2'!C54/1000</f>
        <v>5087.20222</v>
      </c>
      <c r="F20" s="10">
        <f t="shared" si="0"/>
        <v>72.9871193687231</v>
      </c>
    </row>
    <row r="21" spans="1:6" s="5" customFormat="1" ht="30.75" customHeight="1">
      <c r="A21" s="8" t="s">
        <v>28</v>
      </c>
      <c r="B21" s="28" t="s">
        <v>29</v>
      </c>
      <c r="C21" s="29"/>
      <c r="D21" s="11"/>
      <c r="E21" s="10">
        <f>'[1]доходы 2'!C68/1000</f>
        <v>-0.61233</v>
      </c>
      <c r="F21" s="10"/>
    </row>
    <row r="22" spans="1:6" s="5" customFormat="1" ht="30.75" customHeight="1">
      <c r="A22" s="15" t="s">
        <v>30</v>
      </c>
      <c r="B22" s="30" t="s">
        <v>31</v>
      </c>
      <c r="C22" s="31"/>
      <c r="D22" s="10">
        <f>D24+D25+D26+D27</f>
        <v>52187</v>
      </c>
      <c r="E22" s="10">
        <f>E24+E25+E26+E27</f>
        <v>19224.70267</v>
      </c>
      <c r="F22" s="10">
        <f>E22/D22%</f>
        <v>36.83810655910476</v>
      </c>
    </row>
    <row r="23" spans="1:6" s="7" customFormat="1" ht="40.5" customHeight="1">
      <c r="A23" s="6" t="s">
        <v>5</v>
      </c>
      <c r="B23" s="32" t="s">
        <v>6</v>
      </c>
      <c r="C23" s="33"/>
      <c r="D23" s="6" t="s">
        <v>7</v>
      </c>
      <c r="E23" s="6" t="s">
        <v>8</v>
      </c>
      <c r="F23" s="6" t="s">
        <v>9</v>
      </c>
    </row>
    <row r="24" spans="1:6" s="5" customFormat="1" ht="30.75" customHeight="1">
      <c r="A24" s="12" t="s">
        <v>32</v>
      </c>
      <c r="B24" s="26" t="s">
        <v>33</v>
      </c>
      <c r="C24" s="27"/>
      <c r="D24" s="14">
        <v>115</v>
      </c>
      <c r="E24" s="14">
        <f>('[1]Доходы 1'!C135)/1000</f>
        <v>160.465</v>
      </c>
      <c r="F24" s="14">
        <f aca="true" t="shared" si="1" ref="F24:F32">E24/D24%</f>
        <v>139.53478260869568</v>
      </c>
    </row>
    <row r="25" spans="1:6" s="5" customFormat="1" ht="80.25" customHeight="1">
      <c r="A25" s="12" t="s">
        <v>34</v>
      </c>
      <c r="B25" s="23" t="s">
        <v>35</v>
      </c>
      <c r="C25" s="24"/>
      <c r="D25" s="13">
        <v>37200</v>
      </c>
      <c r="E25" s="14">
        <f>('[1]доходы 2'!C111+'[1]доходы 2'!C110+'[1]доходы 2'!C113)/1000</f>
        <v>9608.341159999998</v>
      </c>
      <c r="F25" s="14">
        <f t="shared" si="1"/>
        <v>25.8288740860215</v>
      </c>
    </row>
    <row r="26" spans="1:6" s="5" customFormat="1" ht="30.75" customHeight="1">
      <c r="A26" s="12" t="s">
        <v>36</v>
      </c>
      <c r="B26" s="23" t="s">
        <v>37</v>
      </c>
      <c r="C26" s="24"/>
      <c r="D26" s="13">
        <v>140</v>
      </c>
      <c r="E26" s="14">
        <f>'[1]Доходы 1'!C121/1000</f>
        <v>138.549</v>
      </c>
      <c r="F26" s="14">
        <f t="shared" si="1"/>
        <v>98.96357142857144</v>
      </c>
    </row>
    <row r="27" spans="1:6" s="5" customFormat="1" ht="80.25" customHeight="1">
      <c r="A27" s="12" t="s">
        <v>38</v>
      </c>
      <c r="B27" s="23" t="s">
        <v>39</v>
      </c>
      <c r="C27" s="24"/>
      <c r="D27" s="13">
        <v>14732</v>
      </c>
      <c r="E27" s="14">
        <f>('[1]доходы 2'!C117+'[1]Доходы 1'!C122)/1000</f>
        <v>9317.34751</v>
      </c>
      <c r="F27" s="14">
        <f t="shared" si="1"/>
        <v>63.24563881346728</v>
      </c>
    </row>
    <row r="28" spans="1:6" s="5" customFormat="1" ht="16.5" customHeight="1">
      <c r="A28" s="8" t="s">
        <v>40</v>
      </c>
      <c r="B28" s="28" t="s">
        <v>41</v>
      </c>
      <c r="C28" s="29"/>
      <c r="D28" s="11">
        <f>D29</f>
        <v>1800</v>
      </c>
      <c r="E28" s="9">
        <f>E29</f>
        <v>1375.61891</v>
      </c>
      <c r="F28" s="10">
        <f t="shared" si="1"/>
        <v>76.42327277777777</v>
      </c>
    </row>
    <row r="29" spans="1:6" s="5" customFormat="1" ht="16.5" customHeight="1">
      <c r="A29" s="12" t="s">
        <v>42</v>
      </c>
      <c r="B29" s="23" t="s">
        <v>43</v>
      </c>
      <c r="C29" s="24"/>
      <c r="D29" s="13">
        <v>1800</v>
      </c>
      <c r="E29" s="14">
        <f>('[1]доходы 2'!C121)/1000</f>
        <v>1375.61891</v>
      </c>
      <c r="F29" s="14">
        <f t="shared" si="1"/>
        <v>76.42327277777777</v>
      </c>
    </row>
    <row r="30" spans="1:6" s="5" customFormat="1" ht="30.75" customHeight="1">
      <c r="A30" s="8" t="s">
        <v>44</v>
      </c>
      <c r="B30" s="30" t="s">
        <v>45</v>
      </c>
      <c r="C30" s="31"/>
      <c r="D30" s="11">
        <f>D31+D32</f>
        <v>69200</v>
      </c>
      <c r="E30" s="9">
        <f>E31+E32</f>
        <v>46719.52061</v>
      </c>
      <c r="F30" s="10">
        <f t="shared" si="1"/>
        <v>67.51375810693642</v>
      </c>
    </row>
    <row r="31" spans="1:6" s="5" customFormat="1" ht="80.25" customHeight="1">
      <c r="A31" s="16" t="s">
        <v>46</v>
      </c>
      <c r="B31" s="26" t="s">
        <v>47</v>
      </c>
      <c r="C31" s="27"/>
      <c r="D31" s="13">
        <v>63900</v>
      </c>
      <c r="E31" s="14">
        <f>'[1]доходы 2'!C125/1000</f>
        <v>44876.73593</v>
      </c>
      <c r="F31" s="14">
        <f t="shared" si="1"/>
        <v>70.22963369327074</v>
      </c>
    </row>
    <row r="32" spans="1:6" s="5" customFormat="1" ht="80.25" customHeight="1">
      <c r="A32" s="16" t="s">
        <v>48</v>
      </c>
      <c r="B32" s="26" t="s">
        <v>49</v>
      </c>
      <c r="C32" s="27"/>
      <c r="D32" s="13">
        <v>5300</v>
      </c>
      <c r="E32" s="14">
        <f>('[1]Доходы 1'!C129)/1000</f>
        <v>1842.78468</v>
      </c>
      <c r="F32" s="14">
        <f t="shared" si="1"/>
        <v>34.76952226415094</v>
      </c>
    </row>
    <row r="33" spans="1:6" s="7" customFormat="1" ht="40.5" customHeight="1">
      <c r="A33" s="6" t="s">
        <v>5</v>
      </c>
      <c r="B33" s="32" t="s">
        <v>6</v>
      </c>
      <c r="C33" s="33"/>
      <c r="D33" s="6" t="s">
        <v>7</v>
      </c>
      <c r="E33" s="6" t="s">
        <v>8</v>
      </c>
      <c r="F33" s="6" t="s">
        <v>9</v>
      </c>
    </row>
    <row r="34" spans="1:6" s="5" customFormat="1" ht="16.5" customHeight="1">
      <c r="A34" s="8" t="s">
        <v>50</v>
      </c>
      <c r="B34" s="28" t="s">
        <v>51</v>
      </c>
      <c r="C34" s="29"/>
      <c r="D34" s="11">
        <v>4540</v>
      </c>
      <c r="E34" s="10">
        <f>'[1]доходы 2'!C132/1000</f>
        <v>3515.04735</v>
      </c>
      <c r="F34" s="10">
        <f>E34/D34%</f>
        <v>77.42395044052863</v>
      </c>
    </row>
    <row r="35" spans="1:6" s="5" customFormat="1" ht="16.5" customHeight="1">
      <c r="A35" s="17" t="s">
        <v>52</v>
      </c>
      <c r="B35" s="30" t="s">
        <v>53</v>
      </c>
      <c r="C35" s="31"/>
      <c r="D35" s="11">
        <v>650</v>
      </c>
      <c r="E35" s="10">
        <f>('[1]доходы 2'!C172)/1000</f>
        <v>662.1468700000001</v>
      </c>
      <c r="F35" s="10">
        <f>E35/D35%</f>
        <v>101.86874923076925</v>
      </c>
    </row>
    <row r="36" spans="1:6" s="5" customFormat="1" ht="16.5" customHeight="1">
      <c r="A36" s="17" t="s">
        <v>54</v>
      </c>
      <c r="B36" s="30" t="s">
        <v>55</v>
      </c>
      <c r="C36" s="31"/>
      <c r="D36" s="11"/>
      <c r="E36" s="10">
        <f>('[1]Доходы 1'!C139)/1000</f>
        <v>-83.10774</v>
      </c>
      <c r="F36" s="10"/>
    </row>
    <row r="37" spans="1:6" s="5" customFormat="1" ht="16.5" customHeight="1">
      <c r="A37" s="12" t="s">
        <v>56</v>
      </c>
      <c r="B37" s="28" t="s">
        <v>57</v>
      </c>
      <c r="C37" s="29"/>
      <c r="D37" s="9">
        <f>D38+D39+D40+D41+D42</f>
        <v>182820.4</v>
      </c>
      <c r="E37" s="9">
        <f>E38+E39+E40+E41+E42</f>
        <v>162824.62417</v>
      </c>
      <c r="F37" s="10">
        <f aca="true" t="shared" si="2" ref="F37:F43">E37/D37%</f>
        <v>89.06261236164016</v>
      </c>
    </row>
    <row r="38" spans="1:6" s="5" customFormat="1" ht="30.75" customHeight="1">
      <c r="A38" s="12" t="s">
        <v>58</v>
      </c>
      <c r="B38" s="23" t="s">
        <v>59</v>
      </c>
      <c r="C38" s="24"/>
      <c r="D38" s="18">
        <v>22683</v>
      </c>
      <c r="E38" s="14">
        <f>'[1]доходы 2'!C189/1000</f>
        <v>19529</v>
      </c>
      <c r="F38" s="14">
        <f t="shared" si="2"/>
        <v>86.09531367103116</v>
      </c>
    </row>
    <row r="39" spans="1:6" s="5" customFormat="1" ht="30.75" customHeight="1">
      <c r="A39" s="12" t="s">
        <v>60</v>
      </c>
      <c r="B39" s="23" t="s">
        <v>61</v>
      </c>
      <c r="C39" s="24"/>
      <c r="D39" s="18">
        <v>103620.3</v>
      </c>
      <c r="E39" s="14">
        <f>'[1]доходы 2'!C191/1000</f>
        <v>103320.58407</v>
      </c>
      <c r="F39" s="14">
        <f t="shared" si="2"/>
        <v>99.71075558553682</v>
      </c>
    </row>
    <row r="40" spans="1:6" s="5" customFormat="1" ht="30.75" customHeight="1">
      <c r="A40" s="12" t="s">
        <v>62</v>
      </c>
      <c r="B40" s="23" t="s">
        <v>63</v>
      </c>
      <c r="C40" s="24"/>
      <c r="D40" s="18">
        <v>48947.2</v>
      </c>
      <c r="E40" s="14">
        <f>'[1]доходы 2'!C198/1000</f>
        <v>34405.13361</v>
      </c>
      <c r="F40" s="14">
        <f t="shared" si="2"/>
        <v>70.29029977199922</v>
      </c>
    </row>
    <row r="41" spans="1:6" s="5" customFormat="1" ht="30.75" customHeight="1">
      <c r="A41" s="12" t="s">
        <v>64</v>
      </c>
      <c r="B41" s="23" t="s">
        <v>65</v>
      </c>
      <c r="C41" s="24"/>
      <c r="D41" s="18">
        <v>1569.9</v>
      </c>
      <c r="E41" s="14">
        <f>'[1]Доходы 1'!C158/1000</f>
        <v>1569.90649</v>
      </c>
      <c r="F41" s="14">
        <f t="shared" si="2"/>
        <v>100.00041340212752</v>
      </c>
    </row>
    <row r="42" spans="1:6" s="5" customFormat="1" ht="30.75" customHeight="1">
      <c r="A42" s="12" t="s">
        <v>66</v>
      </c>
      <c r="B42" s="23" t="s">
        <v>67</v>
      </c>
      <c r="C42" s="24"/>
      <c r="D42" s="18">
        <v>6000</v>
      </c>
      <c r="E42" s="14">
        <f>'[1]Доходы 1'!C159/1000</f>
        <v>4000</v>
      </c>
      <c r="F42" s="14">
        <f t="shared" si="2"/>
        <v>66.66666666666667</v>
      </c>
    </row>
    <row r="43" spans="1:6" s="5" customFormat="1" ht="16.5" customHeight="1">
      <c r="A43" s="19"/>
      <c r="B43" s="28" t="s">
        <v>68</v>
      </c>
      <c r="C43" s="29"/>
      <c r="D43" s="9">
        <f>D12+D37</f>
        <v>551428.4</v>
      </c>
      <c r="E43" s="9">
        <f>E12+E37</f>
        <v>393657.74898</v>
      </c>
      <c r="F43" s="10">
        <f t="shared" si="2"/>
        <v>71.3887331483108</v>
      </c>
    </row>
    <row r="44" s="1" customFormat="1" ht="31.5" customHeight="1">
      <c r="E44" s="20"/>
    </row>
    <row r="45" s="21" customFormat="1" ht="17.25"/>
  </sheetData>
  <sheetProtection/>
  <mergeCells count="41">
    <mergeCell ref="B42:C42"/>
    <mergeCell ref="B29:C29"/>
    <mergeCell ref="B28:C28"/>
    <mergeCell ref="B33:C33"/>
    <mergeCell ref="B37:C37"/>
    <mergeCell ref="B26:C26"/>
    <mergeCell ref="B24:C24"/>
    <mergeCell ref="B23:C23"/>
    <mergeCell ref="D1:F1"/>
    <mergeCell ref="A8:F8"/>
    <mergeCell ref="B20:C20"/>
    <mergeCell ref="B17:C17"/>
    <mergeCell ref="A7:F7"/>
    <mergeCell ref="D4:F4"/>
    <mergeCell ref="D2:F2"/>
    <mergeCell ref="D3:F3"/>
    <mergeCell ref="B43:C43"/>
    <mergeCell ref="B36:C36"/>
    <mergeCell ref="B39:C39"/>
    <mergeCell ref="B21:C21"/>
    <mergeCell ref="B22:C22"/>
    <mergeCell ref="B31:C31"/>
    <mergeCell ref="B15:C15"/>
    <mergeCell ref="B27:C27"/>
    <mergeCell ref="B25:C25"/>
    <mergeCell ref="B32:C32"/>
    <mergeCell ref="B40:C40"/>
    <mergeCell ref="B34:C34"/>
    <mergeCell ref="B35:C35"/>
    <mergeCell ref="B30:C30"/>
    <mergeCell ref="B38:C38"/>
    <mergeCell ref="B41:C41"/>
    <mergeCell ref="A9:F9"/>
    <mergeCell ref="B14:C14"/>
    <mergeCell ref="B16:C16"/>
    <mergeCell ref="B18:C18"/>
    <mergeCell ref="E10:F10"/>
    <mergeCell ref="B19:C19"/>
    <mergeCell ref="B11:C11"/>
    <mergeCell ref="B12:C12"/>
    <mergeCell ref="B13:C13"/>
  </mergeCells>
  <printOptions/>
  <pageMargins left="0.984251968503937" right="0.5905511811023623" top="0.7874015748031497" bottom="0.7874015748031497" header="0.2362204724409449" footer="0.4724409448818898"/>
  <pageSetup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2009-10-23T12:37:30Z</cp:lastPrinted>
  <dcterms:created xsi:type="dcterms:W3CDTF">2009-10-21T06:43:51Z</dcterms:created>
  <dcterms:modified xsi:type="dcterms:W3CDTF">2009-11-11T06:09:48Z</dcterms:modified>
  <cp:category/>
  <cp:version/>
  <cp:contentType/>
  <cp:contentStatus/>
</cp:coreProperties>
</file>