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80" activeTab="0"/>
  </bookViews>
  <sheets>
    <sheet name="Анали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<sst xmlns="http://schemas.openxmlformats.org/spreadsheetml/2006/main" count="68" uniqueCount="68">
  <si>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Приложение 1</t>
  </si>
  <si>
    <t>к постановлению Главы</t>
  </si>
  <si>
    <t>городского округа Отрадный</t>
  </si>
  <si>
    <t xml:space="preserve">Отчет </t>
  </si>
  <si>
    <t xml:space="preserve">о поступлении доходов в бюджет городского округа Отрадный по основным источникам  </t>
  </si>
  <si>
    <t>за 1 квартал 2009 года</t>
  </si>
  <si>
    <t>тыс. руб.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</si>
  <si>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</si>
  <si>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</si>
  <si>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</si>
  <si>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</si>
  <si>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</si>
  <si>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</si>
  <si>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</si>
  <si>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</si>
  <si>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000 1 05 00000 00 0000 000 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</si>
  <si>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</si>
  <si>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</si>
  <si>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</si>
  <si>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</si>
  <si>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</si>
  <si>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</si>
  <si>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</si>
  <si>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</si>
  <si>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</si>
  <si>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</si>
  <si>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</si>
  <si>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</si>
  <si>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</si>
  <si>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000 1 11 00000 00 0000 110 </t>
  </si>
  <si>
    <t>Доходы от использования имущества, находящегося в государственной и муниципальной собственности</t>
  </si>
  <si>
    <t xml:space="preserve">000 1 11 05010 00 0000 120 </t>
  </si>
  <si>
    <t xml:space="preserve">000 1 11 05030 00 0000 120 </t>
  </si>
  <si>
    <t xml:space="preserve">000 1 11 07000 00 0000 120 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</si>
  <si>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</si>
  <si>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</si>
  <si>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</si>
  <si>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</si>
  <si>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</si>
  <si>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000 1 12 01000 01 0000 120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</si>
  <si>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</si>
  <si>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</si>
  <si>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</si>
  <si>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</si>
  <si>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</si>
  <si>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</si>
  <si>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 xml:space="preserve">000 1 16 00000 00 0000 000 </t>
  </si>
  <si>
    <t>Штрафы, санкции, возмещение ущерба</t>
  </si>
  <si>
    <t>000 1 17 00000 00 0000 000</t>
  </si>
  <si>
    <t>Прочие неналоговые доходы</t>
  </si>
  <si>
    <t>000 1 19 00000 00 0000 000</t>
  </si>
  <si>
    <t>Возврат остатков субсидий и субвенций прошлых лет</t>
  </si>
  <si>
    <t xml:space="preserve">000 2 00 00000 00 0000 000 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</si>
  <si>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</si>
  <si>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</si>
  <si>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</si>
  <si>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</si>
  <si>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</si>
  <si>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</si>
  <si>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</si>
  <si>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ВСЕГО</t>
  </si>
  <si>
    <t xml:space="preserve">План на 2009 год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</si>
  <si>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</si>
  <si>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</si>
  <si>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</si>
  <si>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Исполнено за 1 квартал 2009 года</t>
  </si>
  <si>
    <t xml:space="preserve">Процент исполнения </t>
  </si>
  <si>
    <r>
      <t>от ___</t>
    </r>
    <r>
      <rPr>
        <u val="single"/>
        <sz val="12"/>
        <rFont val="Times New Roman"/>
        <family val="1"/>
      </rPr>
      <t>21.04.2009</t>
    </r>
    <r>
      <rPr>
        <sz val="12"/>
        <rFont val="Times New Roman"/>
        <family val="1"/>
      </rPr>
      <t>____ № __</t>
    </r>
    <r>
      <rPr>
        <u val="single"/>
        <sz val="12"/>
        <rFont val="Times New Roman"/>
        <family val="1"/>
      </rPr>
      <t>420_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</si>
</sst>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)"/>
    <numFmt numFmtId="166" formatCode="0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"/>
    <numFmt numFmtId="173" formatCode="0.0000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#,##0.00_ ;\-#,##0.00\ "/>
    <numFmt numFmtId="178" formatCode="#,##0.0_ ;\-#,##0.0\ "/>
    <numFmt numFmtId="179" formatCode="#,##0_ ;\-#,##0\ "/>
    <numFmt numFmtId="180" formatCode="[$-FC19]d\ mmmm\ yyyy\ &quot;г.&quot;"/>
    <numFmt numFmtId="181" formatCode="#,##0.00_р_."/>
    <numFmt numFmtId="182" formatCode="#,##0.0_р_."/>
    <numFmt numFmtId="183" formatCode="#,##0_р_."/>
    <numFmt numFmtId="184" formatCode="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00_ ;\-#,##0.000\ 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.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justify" wrapText="1"/>
    </xf>
    <xf numFmtId="164" fontId="5" fillId="24" borderId="10" xfId="0" applyNumberFormat="1" applyFont="1" applyFill="1" applyBorder="1" applyAlignment="1">
      <alignment horizontal="right" vertical="justify" wrapText="1"/>
    </xf>
    <xf numFmtId="164" fontId="5" fillId="0" borderId="10" xfId="0" applyNumberFormat="1" applyFont="1" applyBorder="1" applyAlignment="1">
      <alignment vertical="justify"/>
    </xf>
    <xf numFmtId="0" fontId="5" fillId="24" borderId="10" xfId="0" applyFont="1" applyFill="1" applyBorder="1" applyAlignment="1">
      <alignment horizontal="right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right" vertical="justify" wrapText="1"/>
    </xf>
    <xf numFmtId="164" fontId="4" fillId="0" borderId="10" xfId="0" applyNumberFormat="1" applyFont="1" applyBorder="1" applyAlignment="1">
      <alignment vertical="justify"/>
    </xf>
    <xf numFmtId="49" fontId="5" fillId="0" borderId="10" xfId="0" applyNumberFormat="1" applyFont="1" applyBorder="1" applyAlignment="1">
      <alignment horizontal="center" vertical="justify"/>
    </xf>
    <xf numFmtId="49" fontId="4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164" fontId="4" fillId="24" borderId="10" xfId="0" applyNumberFormat="1" applyFont="1" applyFill="1" applyBorder="1" applyAlignment="1">
      <alignment horizontal="right" vertical="justify" wrapText="1"/>
    </xf>
    <xf numFmtId="0" fontId="4" fillId="0" borderId="10" xfId="0" applyFont="1" applyBorder="1" applyAlignment="1">
      <alignment horizontal="left" vertical="justify" wrapText="1"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5" fillId="0" borderId="11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49" fontId="5" fillId="0" borderId="11" xfId="0" applyNumberFormat="1" applyFont="1" applyBorder="1" applyAlignment="1">
      <alignment horizontal="justify" vertical="justify" wrapText="1"/>
    </xf>
    <xf numFmtId="49" fontId="5" fillId="0" borderId="12" xfId="0" applyNumberFormat="1" applyFont="1" applyBorder="1" applyAlignment="1">
      <alignment horizontal="justify" vertical="justify" wrapText="1"/>
    </xf>
    <xf numFmtId="49" fontId="4" fillId="0" borderId="11" xfId="0" applyNumberFormat="1" applyFont="1" applyBorder="1" applyAlignment="1">
      <alignment horizontal="justify" vertical="justify" wrapText="1"/>
    </xf>
    <xf numFmtId="49" fontId="4" fillId="0" borderId="12" xfId="0" applyNumberFormat="1" applyFont="1" applyBorder="1" applyAlignment="1">
      <alignment horizontal="justify" vertical="justify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f8.mail.ru/cgi-bin/readmsg/01.04.200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доходы 2"/>
      <sheetName val="По ЭК"/>
      <sheetName val="Анализ"/>
      <sheetName val="МИ ФНС"/>
      <sheetName val="МИ ФНС (2)"/>
      <sheetName val="Безвозм."/>
      <sheetName val="ОФК"/>
      <sheetName val="УФК"/>
      <sheetName val="Админ."/>
      <sheetName val="188"/>
      <sheetName val="805"/>
      <sheetName val="707"/>
    </sheetNames>
    <sheetDataSet>
      <sheetData sheetId="0">
        <row r="113">
          <cell r="C113">
            <v>69720</v>
          </cell>
        </row>
        <row r="119">
          <cell r="C119">
            <v>74529.2</v>
          </cell>
        </row>
        <row r="126">
          <cell r="C126">
            <v>-81334.74</v>
          </cell>
        </row>
      </sheetData>
      <sheetData sheetId="1">
        <row r="5">
          <cell r="C5">
            <v>42257871.77999999</v>
          </cell>
        </row>
        <row r="28">
          <cell r="C28">
            <v>3173317.8800000004</v>
          </cell>
        </row>
        <row r="37">
          <cell r="C37">
            <v>344532.74</v>
          </cell>
        </row>
        <row r="42">
          <cell r="C42">
            <v>740398.7100000001</v>
          </cell>
        </row>
        <row r="50">
          <cell r="C50">
            <v>1647919.8399999999</v>
          </cell>
        </row>
        <row r="63">
          <cell r="C63">
            <v>-176.01</v>
          </cell>
        </row>
        <row r="103">
          <cell r="C103">
            <v>1348799.07</v>
          </cell>
        </row>
        <row r="105">
          <cell r="C105">
            <v>3975</v>
          </cell>
        </row>
        <row r="109">
          <cell r="C109">
            <v>2679124.92</v>
          </cell>
        </row>
        <row r="112">
          <cell r="C112">
            <v>645363.6</v>
          </cell>
        </row>
        <row r="116">
          <cell r="C116">
            <v>36017084.4</v>
          </cell>
        </row>
        <row r="122">
          <cell r="C122">
            <v>960083.86</v>
          </cell>
        </row>
        <row r="163">
          <cell r="C163">
            <v>2681038.67</v>
          </cell>
        </row>
        <row r="177">
          <cell r="C177">
            <v>8561000</v>
          </cell>
        </row>
        <row r="179">
          <cell r="C179">
            <v>225000</v>
          </cell>
        </row>
        <row r="186">
          <cell r="C186">
            <v>8430914.24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42" sqref="A42:IV42"/>
    </sheetView>
  </sheetViews>
  <sheetFormatPr defaultColWidth="9.00390625" defaultRowHeight="12.75"/>
  <cols>
    <col min="1" max="1" width="33.625" style="0" customWidth="1"/>
    <col min="2" max="2" width="34.625" style="0" customWidth="1"/>
    <col min="3" max="3" width="23.75390625" style="0" customWidth="1"/>
    <col min="4" max="4" width="15.00390625" style="0" customWidth="1"/>
    <col min="5" max="5" width="14.375" style="0" customWidth="1"/>
    <col min="6" max="6" width="13.625" style="0" customWidth="1"/>
  </cols>
  <sheetData>
    <row r="1" spans="4:6" s="1" customFormat="1" ht="15.75" customHeight="1">
      <c r="D1" s="29" t="s">
        <v>0</v>
      </c>
      <c r="E1" s="29"/>
      <c r="F1" s="29"/>
    </row>
    <row r="2" spans="4:6" s="1" customFormat="1" ht="15.75" customHeight="1">
      <c r="D2" s="29" t="s">
        <v>1</v>
      </c>
      <c r="E2" s="29"/>
      <c r="F2" s="29"/>
    </row>
    <row r="3" spans="4:6" s="1" customFormat="1" ht="15.75" customHeight="1">
      <c r="D3" s="29" t="s">
        <v>2</v>
      </c>
      <c r="E3" s="29"/>
      <c r="F3" s="29"/>
    </row>
    <row r="4" spans="4:6" s="1" customFormat="1" ht="15.75" customHeight="1">
      <c r="D4" s="29" t="s">
        <v>67</v>
      </c>
      <c r="E4" s="29"/>
      <c r="F4" s="29"/>
    </row>
    <row r="5" spans="4:6" s="1" customFormat="1" ht="15.75" customHeight="1">
      <c r="D5" s="2"/>
      <c r="E5" s="2"/>
      <c r="F5" s="2"/>
    </row>
    <row r="6" spans="4:6" s="1" customFormat="1" ht="15.75" customHeight="1">
      <c r="D6" s="2"/>
      <c r="E6" s="2"/>
      <c r="F6" s="2"/>
    </row>
    <row r="7" spans="4:6" s="1" customFormat="1" ht="15.75" customHeight="1">
      <c r="D7" s="2"/>
      <c r="E7" s="2"/>
      <c r="F7" s="2"/>
    </row>
    <row r="8" spans="1:6" s="3" customFormat="1" ht="15" customHeight="1">
      <c r="A8" s="30" t="s">
        <v>3</v>
      </c>
      <c r="B8" s="30"/>
      <c r="C8" s="30"/>
      <c r="D8" s="30"/>
      <c r="E8" s="30"/>
      <c r="F8" s="30"/>
    </row>
    <row r="9" spans="1:6" s="3" customFormat="1" ht="15" customHeight="1">
      <c r="A9" s="33" t="s">
        <v>4</v>
      </c>
      <c r="B9" s="33"/>
      <c r="C9" s="33"/>
      <c r="D9" s="33"/>
      <c r="E9" s="33"/>
      <c r="F9" s="33"/>
    </row>
    <row r="10" spans="1:6" s="3" customFormat="1" ht="15" customHeight="1">
      <c r="A10" s="33" t="s">
        <v>5</v>
      </c>
      <c r="B10" s="33"/>
      <c r="C10" s="33"/>
      <c r="D10" s="33"/>
      <c r="E10" s="33"/>
      <c r="F10" s="33"/>
    </row>
    <row r="11" spans="5:6" s="4" customFormat="1" ht="27" customHeight="1">
      <c r="E11" s="34" t="s">
        <v>6</v>
      </c>
      <c r="F11" s="34"/>
    </row>
    <row r="12" spans="1:6" s="6" customFormat="1" ht="69" customHeight="1">
      <c r="A12" s="5" t="s">
        <v>7</v>
      </c>
      <c r="B12" s="31" t="s">
        <v>8</v>
      </c>
      <c r="C12" s="32"/>
      <c r="D12" s="5" t="s">
        <v>61</v>
      </c>
      <c r="E12" s="5" t="s">
        <v>65</v>
      </c>
      <c r="F12" s="5" t="s">
        <v>66</v>
      </c>
    </row>
    <row r="13" spans="1:6" s="4" customFormat="1" ht="16.5" customHeight="1">
      <c r="A13" s="7" t="s">
        <v>9</v>
      </c>
      <c r="B13" s="23" t="s">
        <v>10</v>
      </c>
      <c r="C13" s="24"/>
      <c r="D13" s="8">
        <f>D14+D16+D18+D21+D22+D23+D28+D30+D33+D34+D35</f>
        <v>427290</v>
      </c>
      <c r="E13" s="8">
        <f>E14+E16+E18+E21+E22+E23+E28+E30+E33+E34+E35</f>
        <v>92562.24891999997</v>
      </c>
      <c r="F13" s="9">
        <f aca="true" t="shared" si="0" ref="F13:F21">E13/D13%</f>
        <v>21.662629343069103</v>
      </c>
    </row>
    <row r="14" spans="1:6" s="4" customFormat="1" ht="16.5" customHeight="1">
      <c r="A14" s="7" t="s">
        <v>11</v>
      </c>
      <c r="B14" s="23" t="s">
        <v>12</v>
      </c>
      <c r="C14" s="24"/>
      <c r="D14" s="10">
        <f>D15</f>
        <v>199770</v>
      </c>
      <c r="E14" s="8">
        <f>E15</f>
        <v>42257.87177999999</v>
      </c>
      <c r="F14" s="9">
        <f t="shared" si="0"/>
        <v>21.153262141462676</v>
      </c>
    </row>
    <row r="15" spans="1:6" s="4" customFormat="1" ht="16.5" customHeight="1">
      <c r="A15" s="11" t="s">
        <v>13</v>
      </c>
      <c r="B15" s="21" t="s">
        <v>14</v>
      </c>
      <c r="C15" s="22"/>
      <c r="D15" s="12">
        <v>199770</v>
      </c>
      <c r="E15" s="13">
        <f>'[1]доходы 2'!C5/1000</f>
        <v>42257.87177999999</v>
      </c>
      <c r="F15" s="13">
        <f t="shared" si="0"/>
        <v>21.153262141462676</v>
      </c>
    </row>
    <row r="16" spans="1:6" s="3" customFormat="1" ht="16.5" customHeight="1">
      <c r="A16" s="7" t="s">
        <v>15</v>
      </c>
      <c r="B16" s="23" t="s">
        <v>16</v>
      </c>
      <c r="C16" s="24"/>
      <c r="D16" s="10">
        <f>D17</f>
        <v>13000</v>
      </c>
      <c r="E16" s="8">
        <f>E17</f>
        <v>3173.3178800000005</v>
      </c>
      <c r="F16" s="9">
        <f t="shared" si="0"/>
        <v>24.41013753846154</v>
      </c>
    </row>
    <row r="17" spans="1:6" s="4" customFormat="1" ht="30.75" customHeight="1">
      <c r="A17" s="11" t="s">
        <v>17</v>
      </c>
      <c r="B17" s="21" t="s">
        <v>18</v>
      </c>
      <c r="C17" s="22"/>
      <c r="D17" s="12">
        <v>13000</v>
      </c>
      <c r="E17" s="13">
        <f>'[1]доходы 2'!C28/1000</f>
        <v>3173.3178800000005</v>
      </c>
      <c r="F17" s="13">
        <f t="shared" si="0"/>
        <v>24.41013753846154</v>
      </c>
    </row>
    <row r="18" spans="1:6" s="3" customFormat="1" ht="16.5" customHeight="1">
      <c r="A18" s="7" t="s">
        <v>19</v>
      </c>
      <c r="B18" s="23" t="s">
        <v>20</v>
      </c>
      <c r="C18" s="24"/>
      <c r="D18" s="10">
        <f>D19+D20</f>
        <v>32678</v>
      </c>
      <c r="E18" s="8">
        <f>E19+E20</f>
        <v>1084.93145</v>
      </c>
      <c r="F18" s="9">
        <f t="shared" si="0"/>
        <v>3.320066864557195</v>
      </c>
    </row>
    <row r="19" spans="1:6" s="4" customFormat="1" ht="16.5" customHeight="1">
      <c r="A19" s="11" t="s">
        <v>21</v>
      </c>
      <c r="B19" s="21" t="s">
        <v>22</v>
      </c>
      <c r="C19" s="22"/>
      <c r="D19" s="12">
        <v>5500</v>
      </c>
      <c r="E19" s="13">
        <f>'[1]доходы 2'!C37/1000</f>
        <v>344.53274</v>
      </c>
      <c r="F19" s="13">
        <f t="shared" si="0"/>
        <v>6.264231636363636</v>
      </c>
    </row>
    <row r="20" spans="1:6" s="4" customFormat="1" ht="16.5" customHeight="1">
      <c r="A20" s="11" t="s">
        <v>23</v>
      </c>
      <c r="B20" s="21" t="s">
        <v>24</v>
      </c>
      <c r="C20" s="22"/>
      <c r="D20" s="12">
        <v>27178</v>
      </c>
      <c r="E20" s="13">
        <f>'[1]доходы 2'!C42/1000</f>
        <v>740.39871</v>
      </c>
      <c r="F20" s="13">
        <f t="shared" si="0"/>
        <v>2.7242575244683205</v>
      </c>
    </row>
    <row r="21" spans="1:6" s="4" customFormat="1" ht="16.5" customHeight="1">
      <c r="A21" s="7" t="s">
        <v>25</v>
      </c>
      <c r="B21" s="23" t="s">
        <v>26</v>
      </c>
      <c r="C21" s="24"/>
      <c r="D21" s="10">
        <v>6970</v>
      </c>
      <c r="E21" s="9">
        <f>'[1]доходы 2'!C50/1000</f>
        <v>1647.9198399999998</v>
      </c>
      <c r="F21" s="9">
        <f t="shared" si="0"/>
        <v>23.643039311334284</v>
      </c>
    </row>
    <row r="22" spans="1:6" s="4" customFormat="1" ht="30.75" customHeight="1">
      <c r="A22" s="7" t="s">
        <v>27</v>
      </c>
      <c r="B22" s="23" t="s">
        <v>28</v>
      </c>
      <c r="C22" s="24"/>
      <c r="D22" s="10"/>
      <c r="E22" s="9">
        <f>'[1]доходы 2'!C63/1000</f>
        <v>-0.17601</v>
      </c>
      <c r="F22" s="9"/>
    </row>
    <row r="23" spans="1:6" s="4" customFormat="1" ht="30.75" customHeight="1">
      <c r="A23" s="14" t="s">
        <v>29</v>
      </c>
      <c r="B23" s="25" t="s">
        <v>30</v>
      </c>
      <c r="C23" s="26"/>
      <c r="D23" s="9">
        <f>D24+D25+D26+D27</f>
        <v>112632</v>
      </c>
      <c r="E23" s="9">
        <f>E24+E25+E26+E27</f>
        <v>4101.61899</v>
      </c>
      <c r="F23" s="9">
        <f>E23/D23%</f>
        <v>3.6416107234178567</v>
      </c>
    </row>
    <row r="24" spans="1:6" s="4" customFormat="1" ht="78.75" customHeight="1">
      <c r="A24" s="11" t="s">
        <v>31</v>
      </c>
      <c r="B24" s="21" t="s">
        <v>62</v>
      </c>
      <c r="C24" s="22"/>
      <c r="D24" s="12">
        <v>97000</v>
      </c>
      <c r="E24" s="13">
        <f>'[1]доходы 2'!C103/1000</f>
        <v>1348.79907</v>
      </c>
      <c r="F24" s="13">
        <f>E24/D24%</f>
        <v>1.3905145051546393</v>
      </c>
    </row>
    <row r="25" spans="1:6" s="4" customFormat="1" ht="78.75" customHeight="1">
      <c r="A25" s="11" t="s">
        <v>32</v>
      </c>
      <c r="B25" s="21" t="s">
        <v>63</v>
      </c>
      <c r="C25" s="22"/>
      <c r="D25" s="12"/>
      <c r="E25" s="13">
        <f>'[1]доходы 2'!C105/1000</f>
        <v>3.975</v>
      </c>
      <c r="F25" s="13"/>
    </row>
    <row r="26" spans="1:6" s="4" customFormat="1" ht="30.75" customHeight="1">
      <c r="A26" s="11" t="s">
        <v>33</v>
      </c>
      <c r="B26" s="21" t="s">
        <v>34</v>
      </c>
      <c r="C26" s="22"/>
      <c r="D26" s="12"/>
      <c r="E26" s="13">
        <f>'[1]Доходы 1'!C113/1000</f>
        <v>69.72</v>
      </c>
      <c r="F26" s="13"/>
    </row>
    <row r="27" spans="1:6" s="4" customFormat="1" ht="95.25" customHeight="1">
      <c r="A27" s="11" t="s">
        <v>35</v>
      </c>
      <c r="B27" s="21" t="s">
        <v>36</v>
      </c>
      <c r="C27" s="22"/>
      <c r="D27" s="12">
        <v>15632</v>
      </c>
      <c r="E27" s="13">
        <f>('[1]доходы 2'!C109+'[1]Доходы 1'!C114)/1000</f>
        <v>2679.1249199999997</v>
      </c>
      <c r="F27" s="13">
        <f aca="true" t="shared" si="1" ref="F27:F33">E27/D27%</f>
        <v>17.138721340839304</v>
      </c>
    </row>
    <row r="28" spans="1:6" s="4" customFormat="1" ht="16.5" customHeight="1">
      <c r="A28" s="7" t="s">
        <v>37</v>
      </c>
      <c r="B28" s="23" t="s">
        <v>38</v>
      </c>
      <c r="C28" s="24"/>
      <c r="D28" s="10">
        <f>D29</f>
        <v>1800</v>
      </c>
      <c r="E28" s="8">
        <f>E29</f>
        <v>645.3636</v>
      </c>
      <c r="F28" s="9">
        <f t="shared" si="1"/>
        <v>35.85353333333333</v>
      </c>
    </row>
    <row r="29" spans="1:6" s="4" customFormat="1" ht="16.5" customHeight="1">
      <c r="A29" s="11" t="s">
        <v>39</v>
      </c>
      <c r="B29" s="21" t="s">
        <v>40</v>
      </c>
      <c r="C29" s="22"/>
      <c r="D29" s="12">
        <v>1800</v>
      </c>
      <c r="E29" s="13">
        <f>('[1]доходы 2'!C112)/1000</f>
        <v>645.3636</v>
      </c>
      <c r="F29" s="13">
        <f t="shared" si="1"/>
        <v>35.85353333333333</v>
      </c>
    </row>
    <row r="30" spans="1:6" s="4" customFormat="1" ht="30.75" customHeight="1">
      <c r="A30" s="7" t="s">
        <v>41</v>
      </c>
      <c r="B30" s="25" t="s">
        <v>42</v>
      </c>
      <c r="C30" s="26"/>
      <c r="D30" s="10">
        <f>D31+D32</f>
        <v>55900</v>
      </c>
      <c r="E30" s="8">
        <f>E31+E32</f>
        <v>36091.6136</v>
      </c>
      <c r="F30" s="9">
        <f t="shared" si="1"/>
        <v>64.56460393559928</v>
      </c>
    </row>
    <row r="31" spans="1:6" s="4" customFormat="1" ht="78.75" customHeight="1">
      <c r="A31" s="15" t="s">
        <v>43</v>
      </c>
      <c r="B31" s="27" t="s">
        <v>44</v>
      </c>
      <c r="C31" s="28"/>
      <c r="D31" s="12">
        <v>53900</v>
      </c>
      <c r="E31" s="13">
        <f>'[1]доходы 2'!C116/1000</f>
        <v>36017.0844</v>
      </c>
      <c r="F31" s="13">
        <f t="shared" si="1"/>
        <v>66.82204897959184</v>
      </c>
    </row>
    <row r="32" spans="1:6" s="4" customFormat="1" ht="64.5" customHeight="1">
      <c r="A32" s="15" t="s">
        <v>45</v>
      </c>
      <c r="B32" s="27" t="s">
        <v>64</v>
      </c>
      <c r="C32" s="28"/>
      <c r="D32" s="12">
        <v>2000</v>
      </c>
      <c r="E32" s="13">
        <f>('[1]Доходы 1'!C119)/1000</f>
        <v>74.5292</v>
      </c>
      <c r="F32" s="13">
        <f t="shared" si="1"/>
        <v>3.7264600000000003</v>
      </c>
    </row>
    <row r="33" spans="1:6" s="4" customFormat="1" ht="16.5" customHeight="1">
      <c r="A33" s="7" t="s">
        <v>46</v>
      </c>
      <c r="B33" s="23" t="s">
        <v>47</v>
      </c>
      <c r="C33" s="24"/>
      <c r="D33" s="10">
        <v>4540</v>
      </c>
      <c r="E33" s="9">
        <f>'[1]доходы 2'!C122/1000</f>
        <v>960.08386</v>
      </c>
      <c r="F33" s="9">
        <f t="shared" si="1"/>
        <v>21.147221585903083</v>
      </c>
    </row>
    <row r="34" spans="1:6" s="4" customFormat="1" ht="16.5" customHeight="1">
      <c r="A34" s="16" t="s">
        <v>48</v>
      </c>
      <c r="B34" s="25" t="s">
        <v>49</v>
      </c>
      <c r="C34" s="26"/>
      <c r="D34" s="10"/>
      <c r="E34" s="9">
        <f>('[1]доходы 2'!C163)/1000</f>
        <v>2681.03867</v>
      </c>
      <c r="F34" s="9"/>
    </row>
    <row r="35" spans="1:6" s="4" customFormat="1" ht="16.5" customHeight="1">
      <c r="A35" s="16" t="s">
        <v>50</v>
      </c>
      <c r="B35" s="25" t="s">
        <v>51</v>
      </c>
      <c r="C35" s="26"/>
      <c r="D35" s="10"/>
      <c r="E35" s="9">
        <f>('[1]Доходы 1'!C126)/1000</f>
        <v>-81.33474000000001</v>
      </c>
      <c r="F35" s="9"/>
    </row>
    <row r="36" spans="1:6" s="4" customFormat="1" ht="16.5" customHeight="1">
      <c r="A36" s="11" t="s">
        <v>52</v>
      </c>
      <c r="B36" s="23" t="s">
        <v>53</v>
      </c>
      <c r="C36" s="24"/>
      <c r="D36" s="8">
        <f>D37+D38+D39</f>
        <v>80673</v>
      </c>
      <c r="E36" s="8">
        <f>E37+E38+E39</f>
        <v>17216.91424</v>
      </c>
      <c r="F36" s="9">
        <f>E36/D36%</f>
        <v>21.341606535024106</v>
      </c>
    </row>
    <row r="37" spans="1:6" s="4" customFormat="1" ht="30.75" customHeight="1">
      <c r="A37" s="11" t="s">
        <v>54</v>
      </c>
      <c r="B37" s="21" t="s">
        <v>55</v>
      </c>
      <c r="C37" s="22"/>
      <c r="D37" s="17">
        <v>31816</v>
      </c>
      <c r="E37" s="13">
        <f>'[1]доходы 2'!C177/1000</f>
        <v>8561</v>
      </c>
      <c r="F37" s="13">
        <f>E37/D37%</f>
        <v>26.907845109378925</v>
      </c>
    </row>
    <row r="38" spans="1:6" s="4" customFormat="1" ht="30.75" customHeight="1">
      <c r="A38" s="11" t="s">
        <v>56</v>
      </c>
      <c r="B38" s="21" t="s">
        <v>57</v>
      </c>
      <c r="C38" s="22"/>
      <c r="D38" s="17">
        <v>5350</v>
      </c>
      <c r="E38" s="13">
        <f>'[1]доходы 2'!C179/1000</f>
        <v>225</v>
      </c>
      <c r="F38" s="13">
        <f>E38/D38%</f>
        <v>4.205607476635514</v>
      </c>
    </row>
    <row r="39" spans="1:6" s="4" customFormat="1" ht="30.75" customHeight="1">
      <c r="A39" s="11" t="s">
        <v>58</v>
      </c>
      <c r="B39" s="21" t="s">
        <v>59</v>
      </c>
      <c r="C39" s="22"/>
      <c r="D39" s="17">
        <v>43507</v>
      </c>
      <c r="E39" s="13">
        <f>'[1]доходы 2'!C186/1000</f>
        <v>8430.91424</v>
      </c>
      <c r="F39" s="13">
        <f>E39/D39%</f>
        <v>19.37829369986439</v>
      </c>
    </row>
    <row r="40" spans="1:6" s="4" customFormat="1" ht="16.5" customHeight="1">
      <c r="A40" s="18"/>
      <c r="B40" s="23" t="s">
        <v>60</v>
      </c>
      <c r="C40" s="24"/>
      <c r="D40" s="8">
        <f>D13+D36</f>
        <v>507963</v>
      </c>
      <c r="E40" s="8">
        <f>E13+E36</f>
        <v>109779.16315999997</v>
      </c>
      <c r="F40" s="9">
        <f>E40/D40%</f>
        <v>21.61164556473601</v>
      </c>
    </row>
    <row r="41" s="1" customFormat="1" ht="12.75" customHeight="1">
      <c r="E41" s="19"/>
    </row>
    <row r="42" s="20" customFormat="1" ht="18"/>
  </sheetData>
  <sheetProtection/>
  <mergeCells count="37">
    <mergeCell ref="A10:F10"/>
    <mergeCell ref="B15:C15"/>
    <mergeCell ref="B17:C17"/>
    <mergeCell ref="B19:C19"/>
    <mergeCell ref="E11:F11"/>
    <mergeCell ref="B20:C20"/>
    <mergeCell ref="B30:C30"/>
    <mergeCell ref="B37:C37"/>
    <mergeCell ref="B18:C18"/>
    <mergeCell ref="B40:C40"/>
    <mergeCell ref="B35:C35"/>
    <mergeCell ref="B38:C38"/>
    <mergeCell ref="B22:C22"/>
    <mergeCell ref="B23:C23"/>
    <mergeCell ref="B24:C24"/>
    <mergeCell ref="B32:C32"/>
    <mergeCell ref="B28:C28"/>
    <mergeCell ref="B14:C14"/>
    <mergeCell ref="B29:C29"/>
    <mergeCell ref="D1:F1"/>
    <mergeCell ref="D2:F2"/>
    <mergeCell ref="D3:F3"/>
    <mergeCell ref="D4:F4"/>
    <mergeCell ref="A8:F8"/>
    <mergeCell ref="B12:C12"/>
    <mergeCell ref="A9:F9"/>
    <mergeCell ref="B21:C21"/>
    <mergeCell ref="B27:C27"/>
    <mergeCell ref="B25:C25"/>
    <mergeCell ref="B13:C13"/>
    <mergeCell ref="B39:C39"/>
    <mergeCell ref="B33:C33"/>
    <mergeCell ref="B34:C34"/>
    <mergeCell ref="B36:C36"/>
    <mergeCell ref="B26:C26"/>
    <mergeCell ref="B31:C31"/>
    <mergeCell ref="B16:C16"/>
  </mergeCells>
  <printOptions/>
  <pageMargins left="0.9055118110236221" right="0.3937007874015748" top="0.3937007874015748" bottom="0.2755905511811024" header="0.2362204724409449" footer="0.472440944881889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2009-04-07T12:06:38Z</cp:lastPrinted>
  <dcterms:created xsi:type="dcterms:W3CDTF">2009-04-07T06:41:42Z</dcterms:created>
  <dcterms:modified xsi:type="dcterms:W3CDTF">2009-06-23T09:29:38Z</dcterms:modified>
  <cp:category/>
  <cp:version/>
  <cp:contentType/>
  <cp:contentStatus/>
</cp:coreProperties>
</file>