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<sst xmlns="http://schemas.openxmlformats.org/spreadsheetml/2006/main" count="1039" uniqueCount="220">
  <si>
    <t>Целевая статья</t>
  </si>
  <si>
    <t>Вид расхо дов</t>
  </si>
  <si>
    <t>Наименование главного распорядителя средств городского бюджета, раздела, подраздела, целевой статьи, вида расходов</t>
  </si>
  <si>
    <t>01</t>
  </si>
  <si>
    <t>03</t>
  </si>
  <si>
    <t>0020000</t>
  </si>
  <si>
    <t>001</t>
  </si>
  <si>
    <t>02</t>
  </si>
  <si>
    <t>04</t>
  </si>
  <si>
    <t>06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</si>
  <si>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</si>
  <si>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</si>
  <si>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</si>
  <si>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</si>
  <si>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</si>
  <si>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</si>
  <si>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</si>
  <si>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</si>
  <si>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</si>
  <si>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</si>
  <si>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</si>
  <si>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</si>
  <si>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</si>
  <si>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</si>
  <si>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</si>
  <si>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</si>
  <si>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</si>
  <si>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</si>
  <si>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</si>
  <si>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</si>
  <si>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0900000</t>
  </si>
  <si>
    <t>07</t>
  </si>
  <si>
    <t>Общее образование</t>
  </si>
  <si>
    <t>Школы- детские сады, школы начальные, неполные средние и средние</t>
  </si>
  <si>
    <t>4210000</t>
  </si>
  <si>
    <t>Молодежная политика и оздоровление детей</t>
  </si>
  <si>
    <t>4320000</t>
  </si>
  <si>
    <t>09</t>
  </si>
  <si>
    <t>Другие вопросы в области образования</t>
  </si>
  <si>
    <t>08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</si>
  <si>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</si>
  <si>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</si>
  <si>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</si>
  <si>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</si>
  <si>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4700000</t>
  </si>
  <si>
    <t>Физическая культура и спорт</t>
  </si>
  <si>
    <t>Социальное обслуживание населения</t>
  </si>
  <si>
    <t>ИТОГО:</t>
  </si>
  <si>
    <t>3510000</t>
  </si>
  <si>
    <t xml:space="preserve">Иные безвозмездные и безвозвратные перечисления </t>
  </si>
  <si>
    <t>5200000</t>
  </si>
  <si>
    <t>Транспорт</t>
  </si>
  <si>
    <t>Поддержка жилищного хозяйства</t>
  </si>
  <si>
    <t>Жилищное хозяйство</t>
  </si>
  <si>
    <t>3500000</t>
  </si>
  <si>
    <t>004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</si>
  <si>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</si>
  <si>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Пенсионное обеспечение</t>
  </si>
  <si>
    <t>6000000</t>
  </si>
  <si>
    <t>Содержание ребенка в семье опекуна и приемной семье, а также оплата труда приемного родителя</t>
  </si>
  <si>
    <t>5201300</t>
  </si>
  <si>
    <t>Стационарная медицинская помощь</t>
  </si>
  <si>
    <t>Другие вопросы в области национальной экономики</t>
  </si>
  <si>
    <t>Автомобильный транспорт</t>
  </si>
  <si>
    <t>3030000</t>
  </si>
  <si>
    <t>Другие вопросы в области охраны окружающей среды</t>
  </si>
  <si>
    <t>Выполнение функций органами местного самоуправления</t>
  </si>
  <si>
    <t>500</t>
  </si>
  <si>
    <t>013</t>
  </si>
  <si>
    <t>Прочие расходы</t>
  </si>
  <si>
    <t>4910000</t>
  </si>
  <si>
    <t>Региональные целевые программы</t>
  </si>
  <si>
    <t>5220000</t>
  </si>
  <si>
    <t>Доплаты к пенсиям, дополнительное 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</si>
  <si>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</si>
  <si>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Поддержка коммунального хозяйства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</si>
  <si>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</si>
  <si>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Мероприятия по оздоровительной кампании детей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</si>
  <si>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</si>
  <si>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Процент исполнения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</si>
  <si>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</si>
  <si>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</si>
  <si>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</si>
  <si>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</si>
  <si>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00</t>
  </si>
  <si>
    <t>Образование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</si>
  <si>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</si>
  <si>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</si>
  <si>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услуг)</t>
  </si>
  <si>
    <t>тыс. руб.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</si>
  <si>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</si>
  <si>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</si>
  <si>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</si>
  <si>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</si>
  <si>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Другие общегосударственные вопросы</t>
  </si>
  <si>
    <t xml:space="preserve">к постановлению </t>
  </si>
  <si>
    <t>Администрации городского округа</t>
  </si>
  <si>
    <t>Отрадный</t>
  </si>
  <si>
    <t>Самарской области</t>
  </si>
  <si>
    <t>от___________________ №_______</t>
  </si>
  <si>
    <t>Раз-дел</t>
  </si>
  <si>
    <t>Под-раз  дел</t>
  </si>
  <si>
    <t>ПРИЛОЖЕНИЕ 2</t>
  </si>
  <si>
    <t>Всего</t>
  </si>
  <si>
    <t xml:space="preserve"> в т.ч. за счет без-возмезд-ных пос-тупле-ний</t>
  </si>
  <si>
    <t>019</t>
  </si>
  <si>
    <t>Осуществление отдельных государственных полномочий за счет субвенций из областного бюджета</t>
  </si>
  <si>
    <t>5210000</t>
  </si>
  <si>
    <t>13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</si>
  <si>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</si>
  <si>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</si>
  <si>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Мероприятия в области образования</t>
  </si>
  <si>
    <t>4360000</t>
  </si>
  <si>
    <t>Культура и кинематография</t>
  </si>
  <si>
    <t xml:space="preserve">Культура </t>
  </si>
  <si>
    <t>Другие вопросы в области здравоохранения</t>
  </si>
  <si>
    <t>Охрана семьи и детства</t>
  </si>
  <si>
    <t>Массовый спорт</t>
  </si>
  <si>
    <t>Руководитель   финансового управления                                                                                                                         С. С. Данилова</t>
  </si>
  <si>
    <t>Средства массовой информации</t>
  </si>
  <si>
    <t xml:space="preserve">Обслуживание государственного и муниципального долга </t>
  </si>
  <si>
    <t xml:space="preserve">Обслуживание внутреннего государственного и муниципального долга </t>
  </si>
  <si>
    <t>Национальная безопасность и правоохранительная деятельность</t>
  </si>
  <si>
    <t>Здравоохранение</t>
  </si>
  <si>
    <t xml:space="preserve"> в т.ч. за счет без-возмезд-ных пос-туплений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</si>
  <si>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</si>
  <si>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Утверждено на 2012 год</t>
  </si>
  <si>
    <t>Обеспечение выполнения функций казенных учреждений</t>
  </si>
  <si>
    <t>Реализация государственных функций, связанных с общегосударственным управлением</t>
  </si>
  <si>
    <t>0920000</t>
  </si>
  <si>
    <t xml:space="preserve">Предоставление субсидий бюджетным учреждениям на возмещение нормативных затрат, связанных с выполнением муниципальных заданий </t>
  </si>
  <si>
    <t>020</t>
  </si>
  <si>
    <t>Иные безвозмездные и безвозвратные перечисления</t>
  </si>
  <si>
    <t>Предоставление субсидий бюджетным учреждениям на иные цели</t>
  </si>
  <si>
    <t>021</t>
  </si>
  <si>
    <t>Программа приватизации муниципального имущества городского округа Отрадный Самарской области на 2012 год</t>
  </si>
  <si>
    <t>7951100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</si>
  <si>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</si>
  <si>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</si>
  <si>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</si>
  <si>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</si>
  <si>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Предоставление субсидий автономным учреждениям на иные цели</t>
  </si>
  <si>
    <t>022</t>
  </si>
  <si>
    <t>Городская целевая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</si>
  <si>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7951300</t>
  </si>
  <si>
    <t>Дорожное хозяйство (дорожные фонды)</t>
  </si>
  <si>
    <t>Целевая программа: "Поддержка и  развитие малого и среднего предпринимательства на территории городского округа Отрадный Самарской области" на 2009-2012 годы</t>
  </si>
  <si>
    <t>7950100</t>
  </si>
  <si>
    <t>018</t>
  </si>
  <si>
    <t>Предоставление субсидий некоммерческим организациям, не являющимся бюджетными и автономными учреждениями</t>
  </si>
  <si>
    <t>0980101</t>
  </si>
  <si>
    <t>Обеспечение мероприятий по капитальному ремонту многоквартирных домов за счет средств Фонда содействия реформированию ЖКХ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</si>
  <si>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</si>
  <si>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Обеспечение мероприятий по капитальному ремонту многоквартирных домов за счет средств бюджетов</t>
  </si>
  <si>
    <t>0980201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</si>
  <si>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</si>
  <si>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</si>
  <si>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жилищного фонда за счет средств бюджетов</t>
  </si>
  <si>
    <t>0980204</t>
  </si>
  <si>
    <t>Целевая программа "Капитальный ремонт многоквартирных домов в городском округе Отрадный Самарской области" на 2009-2012 годы</t>
  </si>
  <si>
    <t>7951400</t>
  </si>
  <si>
    <t>Целевая программа «Развитие жилищного строительства на территории городского округа Отрадный Самарской области» на 2011-2015 годы</t>
  </si>
  <si>
    <t>7952300</t>
  </si>
  <si>
    <t>Целевая программа "Комплексное развитие систем коммунальной инфраструктуры в городском округе Отрадный Самарской области" на 2009-2013 годы</t>
  </si>
  <si>
    <t>7950200</t>
  </si>
  <si>
    <t>Целевая программа "Энергосбережение и повышение энергетической эффективности в городском округе Отрадный Самарской области" на 2010-2015 годы</t>
  </si>
  <si>
    <t>7951800</t>
  </si>
  <si>
    <t>Городская целевая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</si>
  <si>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7951900</t>
  </si>
  <si>
    <t>Целевая программа "Обеспечение безопасности дорожного движения на территории городского округа Отрадный Самарской области до 2015 года"</t>
  </si>
  <si>
    <t>7950500</t>
  </si>
  <si>
    <t>Городская целевая Экологическая программа на 2012-2014 годы</t>
  </si>
  <si>
    <t>7950600</t>
  </si>
  <si>
    <t>Городская целевая программа "Благоустройство внутриквартальных территорий городского округа Отрадный Самарской области на 2011-2015 гг"</t>
  </si>
  <si>
    <t>7952400</t>
  </si>
  <si>
    <t>Городская целевая программа:   "Информирование населения городского округа Отрадный о реформе жилищно-коммунального хозяйства" на 2011-2013 годы</t>
  </si>
  <si>
    <t>7952500</t>
  </si>
  <si>
    <t>Городская целевая программа "Развитие дошкольного образования в городском округе Отрадный Самарской области на 2012-2015 гг."</t>
  </si>
  <si>
    <t>7952600</t>
  </si>
  <si>
    <t>Городская целевая программа "Сохранение и развитие культуры и искусства городского округа Отрадный Самарской области" на 2011-2018 годы</t>
  </si>
  <si>
    <t>7952700</t>
  </si>
  <si>
    <t>Предоставление субсидий бюджетным учреждениям на возмещение нормативных затрат, связанных с выполнением муниципальных заданий</t>
  </si>
  <si>
    <t>Городская целевая программа "Молодежь Отрадного" на 2012-2015 годы</t>
  </si>
  <si>
    <t>7950800</t>
  </si>
  <si>
    <t>Предоставление субсидий автономным учреждениям на возмещение нормативных затрат, связанных с выполнением муниципальных заданий</t>
  </si>
  <si>
    <t>Программа мероприятий по противодействию злоупотреблению наркотиками и их незаконному обороту на территории городского округа Отрадный на 2010-2012 г.г.</t>
  </si>
  <si>
    <t>7951500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</si>
  <si>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учебнопроизводственные комбинаты, логопедические пункты</t>
  </si>
  <si>
    <t>4520000</t>
  </si>
  <si>
    <t>Городская целевая программа "Обеспечение мер пожарной безопасности в учреждениях культуры на территории городского округа Отрадный Самарской области" на 2011-2013 годы</t>
  </si>
  <si>
    <t>7952100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</si>
  <si>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</si>
  <si>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0960100</t>
  </si>
  <si>
    <t>7950900</t>
  </si>
  <si>
    <t>Городская целевая Программа "Профилактика и лечение сердечно-сосудистых заболеваний населения  г. Отрадного Самарской области на 2012-2016 г.г."</t>
  </si>
  <si>
    <t>Городская целевая Программа "Медицинские кадры городского округа Отрадный на 2012-2016 г.г."</t>
  </si>
  <si>
    <t>7951000</t>
  </si>
  <si>
    <t>Целевая программа "Совершенствование организации онкологической помощи населению городского округа Отрадный на 2011-2013 г.г."</t>
  </si>
  <si>
    <t>7952000</t>
  </si>
  <si>
    <t>Городская целевая программа "Профилактика ВИЧ-инфекции у населения городского округа Отрадный" на 2012-2014 годы</t>
  </si>
  <si>
    <t>7952800</t>
  </si>
  <si>
    <t>Городская целевая программа "Профилактика туберкулеза у населения городского округа Отрадный на 2012-2014 годы"</t>
  </si>
  <si>
    <t>7953000</t>
  </si>
  <si>
    <t>Учреждения социального обслуживания населения</t>
  </si>
  <si>
    <t>5080000</t>
  </si>
  <si>
    <t>Приобретение жилья гражданами, уволенными с военной службы, и приравненными к ним лицами</t>
  </si>
  <si>
    <t>1008811</t>
  </si>
  <si>
    <t>7950400</t>
  </si>
  <si>
    <t>Городская целевая программа: "Молодой семье - доступное жилье" на 2012-2015 годы</t>
  </si>
  <si>
    <t>Другие вопросы в области социальной политики</t>
  </si>
  <si>
    <t>Городская целевая программа  "Отрадный - Спортград" на 2012-2015 годы</t>
  </si>
  <si>
    <t>7950700</t>
  </si>
  <si>
    <t>Отчет о распределении расходов бюджета городского округа Отрадный за 1 полугодие 2012 года                                                                                   по разделам, подразделам, целевым статьям и видам расходов классификации расходов бюджетов</t>
  </si>
  <si>
    <t>Исполнено за 1 полугодие 2012 года</t>
  </si>
  <si>
    <t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2010-2013 годы</t>
  </si>
  <si>
    <t>7951700</t>
  </si>
  <si>
    <t>Городская целевая программа "Модернизация объектов коммунальной инфраструктуры городского округа Отрадный Самарской области" на 2010-2012 годы</t>
  </si>
  <si>
    <t>7951600</t>
  </si>
  <si>
    <t>Подпрограмма "Обеспечение жильем молодых семей"</t>
  </si>
  <si>
    <t>1008820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</si>
</sst>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/>
    </xf>
    <xf numFmtId="164" fontId="5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5" fillId="0" borderId="10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I131" sqref="I131"/>
    </sheetView>
  </sheetViews>
  <sheetFormatPr defaultColWidth="9.140625" defaultRowHeight="12.75"/>
  <cols>
    <col min="1" max="1" width="50.00390625" style="0" customWidth="1"/>
    <col min="2" max="2" width="6.421875" style="0" customWidth="1"/>
    <col min="3" max="3" width="6.57421875" style="0" customWidth="1"/>
    <col min="4" max="4" width="9.8515625" style="0" customWidth="1"/>
    <col min="5" max="5" width="7.421875" style="0" customWidth="1"/>
    <col min="6" max="6" width="10.28125" style="0" customWidth="1"/>
    <col min="7" max="7" width="10.140625" style="0" customWidth="1"/>
    <col min="8" max="9" width="9.8515625" style="0" customWidth="1"/>
    <col min="10" max="11" width="7.140625" style="0" customWidth="1"/>
  </cols>
  <sheetData>
    <row r="1" spans="8:11" ht="15.75">
      <c r="H1" s="44" t="s">
        <v>102</v>
      </c>
      <c r="I1" s="44"/>
      <c r="J1" s="44"/>
      <c r="K1" s="44"/>
    </row>
    <row r="2" spans="8:11" ht="9.75" customHeight="1">
      <c r="H2" s="31"/>
      <c r="I2" s="31"/>
      <c r="J2" s="31"/>
      <c r="K2" s="31"/>
    </row>
    <row r="3" spans="8:11" ht="15.75">
      <c r="H3" s="44" t="s">
        <v>95</v>
      </c>
      <c r="I3" s="44"/>
      <c r="J3" s="44"/>
      <c r="K3" s="44"/>
    </row>
    <row r="4" spans="8:11" ht="15.75">
      <c r="H4" s="44" t="s">
        <v>96</v>
      </c>
      <c r="I4" s="44"/>
      <c r="J4" s="44"/>
      <c r="K4" s="44"/>
    </row>
    <row r="5" spans="8:11" ht="15.75">
      <c r="H5" s="44" t="s">
        <v>97</v>
      </c>
      <c r="I5" s="44"/>
      <c r="J5" s="44"/>
      <c r="K5" s="44"/>
    </row>
    <row r="6" spans="8:11" ht="15.75">
      <c r="H6" s="44" t="s">
        <v>98</v>
      </c>
      <c r="I6" s="44"/>
      <c r="J6" s="44"/>
      <c r="K6" s="44"/>
    </row>
    <row r="7" spans="8:11" ht="15" customHeight="1">
      <c r="H7" s="44" t="s">
        <v>99</v>
      </c>
      <c r="I7" s="44"/>
      <c r="J7" s="44"/>
      <c r="K7" s="44"/>
    </row>
    <row r="8" spans="8:11" ht="15.75">
      <c r="H8" s="31"/>
      <c r="I8" s="31"/>
      <c r="J8" s="31"/>
      <c r="K8" s="31"/>
    </row>
    <row r="10" spans="1:11" ht="15.75" customHeight="1">
      <c r="A10" s="51" t="s">
        <v>212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5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5.75">
      <c r="A13" s="2"/>
      <c r="B13" s="2"/>
      <c r="C13" s="1"/>
      <c r="D13" s="3"/>
      <c r="E13" s="3"/>
      <c r="F13" s="52"/>
      <c r="G13" s="53"/>
      <c r="K13" s="4" t="s">
        <v>89</v>
      </c>
    </row>
    <row r="14" spans="1:11" ht="48.75" customHeight="1">
      <c r="A14" s="45" t="s">
        <v>2</v>
      </c>
      <c r="B14" s="45" t="s">
        <v>100</v>
      </c>
      <c r="C14" s="47" t="s">
        <v>101</v>
      </c>
      <c r="D14" s="47" t="s">
        <v>0</v>
      </c>
      <c r="E14" s="47" t="s">
        <v>1</v>
      </c>
      <c r="F14" s="49" t="s">
        <v>126</v>
      </c>
      <c r="G14" s="50"/>
      <c r="H14" s="49" t="s">
        <v>213</v>
      </c>
      <c r="I14" s="50"/>
      <c r="J14" s="49" t="s">
        <v>79</v>
      </c>
      <c r="K14" s="50"/>
    </row>
    <row r="15" spans="1:11" ht="96" customHeight="1">
      <c r="A15" s="46"/>
      <c r="B15" s="46"/>
      <c r="C15" s="48"/>
      <c r="D15" s="48"/>
      <c r="E15" s="48"/>
      <c r="F15" s="35" t="s">
        <v>103</v>
      </c>
      <c r="G15" s="35" t="s">
        <v>124</v>
      </c>
      <c r="H15" s="35" t="s">
        <v>103</v>
      </c>
      <c r="I15" s="35" t="s">
        <v>104</v>
      </c>
      <c r="J15" s="35" t="s">
        <v>103</v>
      </c>
      <c r="K15" s="35" t="s">
        <v>104</v>
      </c>
    </row>
    <row r="16" spans="1:11" ht="17.25" customHeight="1">
      <c r="A16" s="7" t="s">
        <v>80</v>
      </c>
      <c r="B16" s="24" t="s">
        <v>3</v>
      </c>
      <c r="C16" s="32" t="s">
        <v>84</v>
      </c>
      <c r="D16" s="8"/>
      <c r="E16" s="8"/>
      <c r="F16" s="9">
        <f>SUM(F17+F20+F25+F31+F28)</f>
        <v>91782.8</v>
      </c>
      <c r="G16" s="9">
        <f>SUM(G17+G20+G25+G31+G28)</f>
        <v>6715.8</v>
      </c>
      <c r="H16" s="54">
        <f>SUM(H17+H20+H25+H31+H28)</f>
        <v>40978</v>
      </c>
      <c r="I16" s="54">
        <f>SUM(I17+I20+I25+I31+I28)</f>
        <v>871</v>
      </c>
      <c r="J16" s="26">
        <f>SUM(H16/F16*100)</f>
        <v>44.64670940524804</v>
      </c>
      <c r="K16" s="26">
        <f>SUM(I16/G16*100)</f>
        <v>12.969415408439799</v>
      </c>
    </row>
    <row r="17" spans="1:11" ht="63.75" customHeight="1">
      <c r="A17" s="11" t="s">
        <v>125</v>
      </c>
      <c r="B17" s="12" t="s">
        <v>3</v>
      </c>
      <c r="C17" s="13" t="s">
        <v>4</v>
      </c>
      <c r="D17" s="12"/>
      <c r="E17" s="12"/>
      <c r="F17" s="14">
        <f>SUM(F18)</f>
        <v>19747</v>
      </c>
      <c r="G17" s="14"/>
      <c r="H17" s="14">
        <f>SUM(H18)</f>
        <v>9633</v>
      </c>
      <c r="I17" s="15"/>
      <c r="J17" s="16">
        <f aca="true" t="shared" si="0" ref="J17:K31">SUM(H17/F17*100)</f>
        <v>48.78209348255431</v>
      </c>
      <c r="K17" s="15"/>
    </row>
    <row r="18" spans="1:11" ht="66" customHeight="1">
      <c r="A18" s="17" t="s">
        <v>74</v>
      </c>
      <c r="B18" s="18" t="s">
        <v>3</v>
      </c>
      <c r="C18" s="20" t="s">
        <v>4</v>
      </c>
      <c r="D18" s="18" t="s">
        <v>5</v>
      </c>
      <c r="E18" s="18"/>
      <c r="F18" s="19">
        <f>SUM(F19)</f>
        <v>19747</v>
      </c>
      <c r="G18" s="19"/>
      <c r="H18" s="19">
        <f>SUM(H19)</f>
        <v>9633</v>
      </c>
      <c r="I18" s="15"/>
      <c r="J18" s="10">
        <f t="shared" si="0"/>
        <v>48.78209348255431</v>
      </c>
      <c r="K18" s="15"/>
    </row>
    <row r="19" spans="1:11" ht="30.75" customHeight="1">
      <c r="A19" s="17" t="s">
        <v>66</v>
      </c>
      <c r="B19" s="18" t="s">
        <v>3</v>
      </c>
      <c r="C19" s="20" t="s">
        <v>4</v>
      </c>
      <c r="D19" s="18" t="s">
        <v>5</v>
      </c>
      <c r="E19" s="18" t="s">
        <v>67</v>
      </c>
      <c r="F19" s="19">
        <v>19747</v>
      </c>
      <c r="G19" s="19"/>
      <c r="H19" s="15">
        <v>9633</v>
      </c>
      <c r="I19" s="15"/>
      <c r="J19" s="10">
        <f t="shared" si="0"/>
        <v>48.78209348255431</v>
      </c>
      <c r="K19" s="15"/>
    </row>
    <row r="20" spans="1:11" ht="66.75" customHeight="1">
      <c r="A20" s="21" t="s">
        <v>78</v>
      </c>
      <c r="B20" s="12" t="s">
        <v>3</v>
      </c>
      <c r="C20" s="12" t="s">
        <v>8</v>
      </c>
      <c r="D20" s="12"/>
      <c r="E20" s="12"/>
      <c r="F20" s="14">
        <f>SUM(F21+F23)</f>
        <v>30184</v>
      </c>
      <c r="G20" s="14">
        <f>SUM(G21+G23)</f>
        <v>1861</v>
      </c>
      <c r="H20" s="14">
        <f>SUM(H21+H23)</f>
        <v>14177</v>
      </c>
      <c r="I20" s="14">
        <f>SUM(I21+I23)</f>
        <v>696</v>
      </c>
      <c r="J20" s="16">
        <f t="shared" si="0"/>
        <v>46.96859263185794</v>
      </c>
      <c r="K20" s="16">
        <f>SUM(I20/G20*100)</f>
        <v>37.39924771628157</v>
      </c>
    </row>
    <row r="21" spans="1:11" ht="64.5" customHeight="1">
      <c r="A21" s="17" t="s">
        <v>74</v>
      </c>
      <c r="B21" s="18" t="s">
        <v>3</v>
      </c>
      <c r="C21" s="18" t="s">
        <v>8</v>
      </c>
      <c r="D21" s="18" t="s">
        <v>5</v>
      </c>
      <c r="E21" s="18"/>
      <c r="F21" s="19">
        <f>SUM(F22)</f>
        <v>28323</v>
      </c>
      <c r="G21" s="19"/>
      <c r="H21" s="19">
        <f>SUM(H22)</f>
        <v>13481</v>
      </c>
      <c r="I21" s="19"/>
      <c r="J21" s="10">
        <f t="shared" si="0"/>
        <v>47.597359036825196</v>
      </c>
      <c r="K21" s="10"/>
    </row>
    <row r="22" spans="1:11" ht="33.75" customHeight="1">
      <c r="A22" s="17" t="s">
        <v>66</v>
      </c>
      <c r="B22" s="18" t="s">
        <v>3</v>
      </c>
      <c r="C22" s="18" t="s">
        <v>8</v>
      </c>
      <c r="D22" s="18" t="s">
        <v>5</v>
      </c>
      <c r="E22" s="18" t="s">
        <v>67</v>
      </c>
      <c r="F22" s="19">
        <v>28323</v>
      </c>
      <c r="G22" s="19"/>
      <c r="H22" s="15">
        <v>13481</v>
      </c>
      <c r="I22" s="15"/>
      <c r="J22" s="10">
        <f t="shared" si="0"/>
        <v>47.597359036825196</v>
      </c>
      <c r="K22" s="10"/>
    </row>
    <row r="23" spans="1:11" ht="48.75" customHeight="1">
      <c r="A23" s="17" t="s">
        <v>106</v>
      </c>
      <c r="B23" s="18" t="s">
        <v>3</v>
      </c>
      <c r="C23" s="18" t="s">
        <v>8</v>
      </c>
      <c r="D23" s="18" t="s">
        <v>107</v>
      </c>
      <c r="E23" s="18"/>
      <c r="F23" s="19">
        <f>F24</f>
        <v>1861</v>
      </c>
      <c r="G23" s="19">
        <f>G24</f>
        <v>1861</v>
      </c>
      <c r="H23" s="19">
        <f>H24</f>
        <v>696</v>
      </c>
      <c r="I23" s="19">
        <f>I24</f>
        <v>696</v>
      </c>
      <c r="J23" s="10">
        <f t="shared" si="0"/>
        <v>37.39924771628157</v>
      </c>
      <c r="K23" s="10">
        <f>SUM(I23/G23*100)</f>
        <v>37.39924771628157</v>
      </c>
    </row>
    <row r="24" spans="1:11" ht="33.75" customHeight="1">
      <c r="A24" s="17" t="s">
        <v>66</v>
      </c>
      <c r="B24" s="18" t="s">
        <v>3</v>
      </c>
      <c r="C24" s="18" t="s">
        <v>8</v>
      </c>
      <c r="D24" s="18" t="s">
        <v>107</v>
      </c>
      <c r="E24" s="18" t="s">
        <v>67</v>
      </c>
      <c r="F24" s="19">
        <v>1861</v>
      </c>
      <c r="G24" s="19">
        <v>1861</v>
      </c>
      <c r="H24" s="15">
        <v>696</v>
      </c>
      <c r="I24" s="15">
        <v>696</v>
      </c>
      <c r="J24" s="10">
        <f t="shared" si="0"/>
        <v>37.39924771628157</v>
      </c>
      <c r="K24" s="10">
        <f>SUM(I24/G24*100)</f>
        <v>37.39924771628157</v>
      </c>
    </row>
    <row r="25" spans="1:11" ht="50.25" customHeight="1">
      <c r="A25" s="21" t="s">
        <v>87</v>
      </c>
      <c r="B25" s="12" t="s">
        <v>3</v>
      </c>
      <c r="C25" s="12" t="s">
        <v>9</v>
      </c>
      <c r="D25" s="12"/>
      <c r="E25" s="12"/>
      <c r="F25" s="14">
        <f>SUM(F26)</f>
        <v>6840</v>
      </c>
      <c r="G25" s="14"/>
      <c r="H25" s="14">
        <f>SUM(H26)</f>
        <v>3099</v>
      </c>
      <c r="I25" s="15"/>
      <c r="J25" s="16">
        <f t="shared" si="0"/>
        <v>45.30701754385965</v>
      </c>
      <c r="K25" s="10"/>
    </row>
    <row r="26" spans="1:11" ht="66.75" customHeight="1">
      <c r="A26" s="17" t="s">
        <v>74</v>
      </c>
      <c r="B26" s="18" t="s">
        <v>3</v>
      </c>
      <c r="C26" s="18" t="s">
        <v>9</v>
      </c>
      <c r="D26" s="18" t="s">
        <v>5</v>
      </c>
      <c r="E26" s="18"/>
      <c r="F26" s="19">
        <f>SUM(F27)</f>
        <v>6840</v>
      </c>
      <c r="G26" s="19"/>
      <c r="H26" s="19">
        <f>SUM(H27)</f>
        <v>3099</v>
      </c>
      <c r="I26" s="15"/>
      <c r="J26" s="10">
        <f t="shared" si="0"/>
        <v>45.30701754385965</v>
      </c>
      <c r="K26" s="10"/>
    </row>
    <row r="27" spans="1:11" ht="35.25" customHeight="1">
      <c r="A27" s="17" t="s">
        <v>66</v>
      </c>
      <c r="B27" s="18" t="s">
        <v>3</v>
      </c>
      <c r="C27" s="18" t="s">
        <v>9</v>
      </c>
      <c r="D27" s="18" t="s">
        <v>5</v>
      </c>
      <c r="E27" s="18" t="s">
        <v>67</v>
      </c>
      <c r="F27" s="19">
        <v>6840</v>
      </c>
      <c r="G27" s="19"/>
      <c r="H27" s="15">
        <v>3099</v>
      </c>
      <c r="I27" s="15"/>
      <c r="J27" s="10">
        <f t="shared" si="0"/>
        <v>45.30701754385965</v>
      </c>
      <c r="K27" s="10"/>
    </row>
    <row r="28" spans="1:11" ht="18" customHeight="1">
      <c r="A28" s="11" t="s">
        <v>16</v>
      </c>
      <c r="B28" s="12" t="s">
        <v>3</v>
      </c>
      <c r="C28" s="12" t="s">
        <v>11</v>
      </c>
      <c r="D28" s="12"/>
      <c r="E28" s="12"/>
      <c r="F28" s="14">
        <f>SUM(F29)</f>
        <v>500</v>
      </c>
      <c r="G28" s="14"/>
      <c r="H28" s="14">
        <f>SUM(H29)</f>
        <v>80</v>
      </c>
      <c r="I28" s="27"/>
      <c r="J28" s="16">
        <f t="shared" si="0"/>
        <v>16</v>
      </c>
      <c r="K28" s="10"/>
    </row>
    <row r="29" spans="1:11" ht="20.25" customHeight="1">
      <c r="A29" s="17" t="s">
        <v>16</v>
      </c>
      <c r="B29" s="18" t="s">
        <v>3</v>
      </c>
      <c r="C29" s="18" t="s">
        <v>11</v>
      </c>
      <c r="D29" s="18" t="s">
        <v>18</v>
      </c>
      <c r="E29" s="18"/>
      <c r="F29" s="19">
        <f>SUM(F30)</f>
        <v>500</v>
      </c>
      <c r="G29" s="19"/>
      <c r="H29" s="19">
        <f>SUM(H30)</f>
        <v>80</v>
      </c>
      <c r="I29" s="15"/>
      <c r="J29" s="10">
        <f t="shared" si="0"/>
        <v>16</v>
      </c>
      <c r="K29" s="10"/>
    </row>
    <row r="30" spans="1:11" ht="18" customHeight="1">
      <c r="A30" s="17" t="s">
        <v>69</v>
      </c>
      <c r="B30" s="18" t="s">
        <v>3</v>
      </c>
      <c r="C30" s="18" t="s">
        <v>11</v>
      </c>
      <c r="D30" s="18" t="s">
        <v>18</v>
      </c>
      <c r="E30" s="18" t="s">
        <v>68</v>
      </c>
      <c r="F30" s="19">
        <v>500</v>
      </c>
      <c r="G30" s="19"/>
      <c r="H30" s="15">
        <v>80</v>
      </c>
      <c r="I30" s="15"/>
      <c r="J30" s="10">
        <f t="shared" si="0"/>
        <v>16</v>
      </c>
      <c r="K30" s="10"/>
    </row>
    <row r="31" spans="1:11" ht="19.5" customHeight="1">
      <c r="A31" s="21" t="s">
        <v>94</v>
      </c>
      <c r="B31" s="12" t="s">
        <v>10</v>
      </c>
      <c r="C31" s="12" t="s">
        <v>108</v>
      </c>
      <c r="D31" s="12"/>
      <c r="E31" s="12"/>
      <c r="F31" s="14">
        <f>SUM(F32+F34+F43+F45+F38+F40)</f>
        <v>34511.8</v>
      </c>
      <c r="G31" s="14">
        <f>SUM(G32+G34+G43+G45+G38+G40)</f>
        <v>4854.8</v>
      </c>
      <c r="H31" s="14">
        <f>SUM(H32+H34+H43+H45+H38+H40)</f>
        <v>13989</v>
      </c>
      <c r="I31" s="14">
        <f>SUM(I32+I34+I43+I45+I38+I40)</f>
        <v>175</v>
      </c>
      <c r="J31" s="16">
        <f t="shared" si="0"/>
        <v>40.533962296953504</v>
      </c>
      <c r="K31" s="16">
        <f t="shared" si="0"/>
        <v>3.604679904424487</v>
      </c>
    </row>
    <row r="32" spans="1:11" ht="66.75" customHeight="1">
      <c r="A32" s="17" t="s">
        <v>74</v>
      </c>
      <c r="B32" s="18" t="s">
        <v>3</v>
      </c>
      <c r="C32" s="18" t="s">
        <v>108</v>
      </c>
      <c r="D32" s="18" t="s">
        <v>5</v>
      </c>
      <c r="E32" s="18"/>
      <c r="F32" s="19">
        <f>F33</f>
        <v>13100</v>
      </c>
      <c r="G32" s="19"/>
      <c r="H32" s="15">
        <f>H33</f>
        <v>5729</v>
      </c>
      <c r="I32" s="15"/>
      <c r="J32" s="10">
        <f aca="true" t="shared" si="1" ref="J32:J55">SUM(H32/F32*100)</f>
        <v>43.732824427480914</v>
      </c>
      <c r="K32" s="10"/>
    </row>
    <row r="33" spans="1:11" ht="35.25" customHeight="1">
      <c r="A33" s="17" t="s">
        <v>66</v>
      </c>
      <c r="B33" s="18" t="s">
        <v>3</v>
      </c>
      <c r="C33" s="18" t="s">
        <v>108</v>
      </c>
      <c r="D33" s="18" t="s">
        <v>5</v>
      </c>
      <c r="E33" s="18" t="s">
        <v>67</v>
      </c>
      <c r="F33" s="19">
        <v>13100</v>
      </c>
      <c r="G33" s="19"/>
      <c r="H33" s="15">
        <v>5729</v>
      </c>
      <c r="I33" s="15"/>
      <c r="J33" s="10">
        <f t="shared" si="1"/>
        <v>43.732824427480914</v>
      </c>
      <c r="K33" s="10"/>
    </row>
    <row r="34" spans="1:11" ht="49.5" customHeight="1">
      <c r="A34" s="17" t="s">
        <v>76</v>
      </c>
      <c r="B34" s="18" t="s">
        <v>3</v>
      </c>
      <c r="C34" s="18" t="s">
        <v>108</v>
      </c>
      <c r="D34" s="18" t="s">
        <v>30</v>
      </c>
      <c r="E34" s="18"/>
      <c r="F34" s="19">
        <f>SUM(F35:F37)</f>
        <v>11237</v>
      </c>
      <c r="G34" s="19">
        <f>SUM(G35:G37)</f>
        <v>2000</v>
      </c>
      <c r="H34" s="19">
        <f>SUM(H35:H37)</f>
        <v>4775</v>
      </c>
      <c r="I34" s="19"/>
      <c r="J34" s="10">
        <f t="shared" si="1"/>
        <v>42.49354810002669</v>
      </c>
      <c r="K34" s="10"/>
    </row>
    <row r="35" spans="1:11" ht="35.25" customHeight="1">
      <c r="A35" s="17" t="s">
        <v>127</v>
      </c>
      <c r="B35" s="18" t="s">
        <v>3</v>
      </c>
      <c r="C35" s="18" t="s">
        <v>108</v>
      </c>
      <c r="D35" s="18" t="s">
        <v>30</v>
      </c>
      <c r="E35" s="18" t="s">
        <v>6</v>
      </c>
      <c r="F35" s="19">
        <v>5137</v>
      </c>
      <c r="G35" s="19"/>
      <c r="H35" s="15">
        <v>2513</v>
      </c>
      <c r="I35" s="15"/>
      <c r="J35" s="10">
        <f t="shared" si="1"/>
        <v>48.919602881058985</v>
      </c>
      <c r="K35" s="10"/>
    </row>
    <row r="36" spans="1:11" ht="51" customHeight="1">
      <c r="A36" s="22" t="s">
        <v>56</v>
      </c>
      <c r="B36" s="18" t="s">
        <v>3</v>
      </c>
      <c r="C36" s="18" t="s">
        <v>108</v>
      </c>
      <c r="D36" s="18" t="s">
        <v>30</v>
      </c>
      <c r="E36" s="18" t="s">
        <v>19</v>
      </c>
      <c r="F36" s="19">
        <v>5300</v>
      </c>
      <c r="G36" s="19">
        <v>2000</v>
      </c>
      <c r="H36" s="15">
        <v>1891</v>
      </c>
      <c r="I36" s="15"/>
      <c r="J36" s="10">
        <f t="shared" si="1"/>
        <v>35.679245283018865</v>
      </c>
      <c r="K36" s="10"/>
    </row>
    <row r="37" spans="1:11" ht="78.75">
      <c r="A37" s="17" t="s">
        <v>88</v>
      </c>
      <c r="B37" s="18" t="s">
        <v>3</v>
      </c>
      <c r="C37" s="18" t="s">
        <v>108</v>
      </c>
      <c r="D37" s="18" t="s">
        <v>30</v>
      </c>
      <c r="E37" s="18" t="s">
        <v>24</v>
      </c>
      <c r="F37" s="19">
        <v>800</v>
      </c>
      <c r="G37" s="19"/>
      <c r="H37" s="15">
        <v>371</v>
      </c>
      <c r="I37" s="15"/>
      <c r="J37" s="10">
        <f t="shared" si="1"/>
        <v>46.375</v>
      </c>
      <c r="K37" s="10"/>
    </row>
    <row r="38" spans="1:11" ht="36.75" customHeight="1">
      <c r="A38" s="22" t="s">
        <v>128</v>
      </c>
      <c r="B38" s="18" t="s">
        <v>3</v>
      </c>
      <c r="C38" s="18" t="s">
        <v>108</v>
      </c>
      <c r="D38" s="18" t="s">
        <v>129</v>
      </c>
      <c r="E38" s="18"/>
      <c r="F38" s="19">
        <f>F39</f>
        <v>7220</v>
      </c>
      <c r="G38" s="19"/>
      <c r="H38" s="15">
        <f>H39</f>
        <v>3310</v>
      </c>
      <c r="I38" s="15"/>
      <c r="J38" s="10">
        <f t="shared" si="1"/>
        <v>45.84487534626039</v>
      </c>
      <c r="K38" s="10"/>
    </row>
    <row r="39" spans="1:11" ht="52.5" customHeight="1">
      <c r="A39" s="22" t="s">
        <v>130</v>
      </c>
      <c r="B39" s="18" t="s">
        <v>3</v>
      </c>
      <c r="C39" s="18" t="s">
        <v>108</v>
      </c>
      <c r="D39" s="18" t="s">
        <v>129</v>
      </c>
      <c r="E39" s="18" t="s">
        <v>131</v>
      </c>
      <c r="F39" s="19">
        <v>7220</v>
      </c>
      <c r="G39" s="19"/>
      <c r="H39" s="15">
        <v>3310</v>
      </c>
      <c r="I39" s="15"/>
      <c r="J39" s="10">
        <f t="shared" si="1"/>
        <v>45.84487534626039</v>
      </c>
      <c r="K39" s="10"/>
    </row>
    <row r="40" spans="1:11" ht="20.25" customHeight="1">
      <c r="A40" s="22" t="s">
        <v>132</v>
      </c>
      <c r="B40" s="18" t="s">
        <v>3</v>
      </c>
      <c r="C40" s="18" t="s">
        <v>108</v>
      </c>
      <c r="D40" s="18" t="s">
        <v>50</v>
      </c>
      <c r="E40" s="18"/>
      <c r="F40" s="19">
        <f>F41+F42</f>
        <v>2454.5</v>
      </c>
      <c r="G40" s="19">
        <f>G41+G42</f>
        <v>2454.5</v>
      </c>
      <c r="H40" s="15"/>
      <c r="I40" s="15"/>
      <c r="J40" s="10"/>
      <c r="K40" s="10"/>
    </row>
    <row r="41" spans="1:11" ht="54" customHeight="1">
      <c r="A41" s="22" t="s">
        <v>56</v>
      </c>
      <c r="B41" s="18" t="s">
        <v>3</v>
      </c>
      <c r="C41" s="18" t="s">
        <v>108</v>
      </c>
      <c r="D41" s="18" t="s">
        <v>50</v>
      </c>
      <c r="E41" s="18" t="s">
        <v>19</v>
      </c>
      <c r="F41" s="19">
        <v>248</v>
      </c>
      <c r="G41" s="19">
        <v>248</v>
      </c>
      <c r="H41" s="15"/>
      <c r="I41" s="15"/>
      <c r="J41" s="10"/>
      <c r="K41" s="10"/>
    </row>
    <row r="42" spans="1:11" ht="30.75" customHeight="1">
      <c r="A42" s="22" t="s">
        <v>133</v>
      </c>
      <c r="B42" s="18" t="s">
        <v>3</v>
      </c>
      <c r="C42" s="18" t="s">
        <v>108</v>
      </c>
      <c r="D42" s="18" t="s">
        <v>50</v>
      </c>
      <c r="E42" s="18" t="s">
        <v>134</v>
      </c>
      <c r="F42" s="19">
        <v>2206.5</v>
      </c>
      <c r="G42" s="19">
        <v>2206.5</v>
      </c>
      <c r="H42" s="15"/>
      <c r="I42" s="15"/>
      <c r="J42" s="10"/>
      <c r="K42" s="10"/>
    </row>
    <row r="43" spans="1:11" ht="49.5" customHeight="1">
      <c r="A43" s="17" t="s">
        <v>106</v>
      </c>
      <c r="B43" s="18" t="s">
        <v>3</v>
      </c>
      <c r="C43" s="18" t="s">
        <v>108</v>
      </c>
      <c r="D43" s="18" t="s">
        <v>107</v>
      </c>
      <c r="E43" s="18"/>
      <c r="F43" s="19">
        <f>SUM(F44)</f>
        <v>400.3</v>
      </c>
      <c r="G43" s="19">
        <f>SUM(G44)</f>
        <v>400.3</v>
      </c>
      <c r="H43" s="19">
        <f>SUM(H44)</f>
        <v>175</v>
      </c>
      <c r="I43" s="19">
        <f>SUM(I44)</f>
        <v>175</v>
      </c>
      <c r="J43" s="10">
        <f t="shared" si="1"/>
        <v>43.7172120909318</v>
      </c>
      <c r="K43" s="10">
        <f>SUM(I43/G43*100)</f>
        <v>43.7172120909318</v>
      </c>
    </row>
    <row r="44" spans="1:11" ht="34.5" customHeight="1">
      <c r="A44" s="17" t="s">
        <v>66</v>
      </c>
      <c r="B44" s="18" t="s">
        <v>3</v>
      </c>
      <c r="C44" s="18" t="s">
        <v>108</v>
      </c>
      <c r="D44" s="18" t="s">
        <v>107</v>
      </c>
      <c r="E44" s="18" t="s">
        <v>67</v>
      </c>
      <c r="F44" s="19">
        <v>400.3</v>
      </c>
      <c r="G44" s="19">
        <v>400.3</v>
      </c>
      <c r="H44" s="15">
        <v>175</v>
      </c>
      <c r="I44" s="15">
        <v>175</v>
      </c>
      <c r="J44" s="10">
        <f t="shared" si="1"/>
        <v>43.7172120909318</v>
      </c>
      <c r="K44" s="10">
        <f>SUM(I44/G44*100)</f>
        <v>43.7172120909318</v>
      </c>
    </row>
    <row r="45" spans="1:11" ht="51.75" customHeight="1">
      <c r="A45" s="17" t="s">
        <v>135</v>
      </c>
      <c r="B45" s="18" t="s">
        <v>3</v>
      </c>
      <c r="C45" s="18" t="s">
        <v>108</v>
      </c>
      <c r="D45" s="18" t="s">
        <v>136</v>
      </c>
      <c r="E45" s="18"/>
      <c r="F45" s="19">
        <f>F46</f>
        <v>100</v>
      </c>
      <c r="G45" s="19"/>
      <c r="H45" s="19"/>
      <c r="I45" s="19"/>
      <c r="J45" s="10"/>
      <c r="K45" s="10"/>
    </row>
    <row r="46" spans="1:11" ht="50.25" customHeight="1">
      <c r="A46" s="22" t="s">
        <v>56</v>
      </c>
      <c r="B46" s="18" t="s">
        <v>3</v>
      </c>
      <c r="C46" s="18" t="s">
        <v>108</v>
      </c>
      <c r="D46" s="18" t="s">
        <v>136</v>
      </c>
      <c r="E46" s="18" t="s">
        <v>19</v>
      </c>
      <c r="F46" s="19">
        <v>100</v>
      </c>
      <c r="G46" s="19"/>
      <c r="H46" s="15"/>
      <c r="I46" s="15"/>
      <c r="J46" s="10"/>
      <c r="K46" s="10"/>
    </row>
    <row r="47" spans="1:11" ht="35.25" customHeight="1">
      <c r="A47" s="23" t="s">
        <v>122</v>
      </c>
      <c r="B47" s="24" t="s">
        <v>4</v>
      </c>
      <c r="C47" s="24" t="s">
        <v>84</v>
      </c>
      <c r="D47" s="24"/>
      <c r="E47" s="24"/>
      <c r="F47" s="9">
        <f>SUM(F51+F48)</f>
        <v>2318</v>
      </c>
      <c r="G47" s="9"/>
      <c r="H47" s="9">
        <f>SUM(H51+H48)</f>
        <v>978</v>
      </c>
      <c r="I47" s="9"/>
      <c r="J47" s="26">
        <f t="shared" si="1"/>
        <v>42.19154443485763</v>
      </c>
      <c r="K47" s="10"/>
    </row>
    <row r="48" spans="1:11" ht="51.75" customHeight="1">
      <c r="A48" s="21" t="s">
        <v>137</v>
      </c>
      <c r="B48" s="12" t="s">
        <v>4</v>
      </c>
      <c r="C48" s="12" t="s">
        <v>37</v>
      </c>
      <c r="D48" s="12"/>
      <c r="E48" s="12"/>
      <c r="F48" s="14">
        <f>F49</f>
        <v>837</v>
      </c>
      <c r="G48" s="14"/>
      <c r="H48" s="14">
        <f>H49</f>
        <v>210</v>
      </c>
      <c r="I48" s="14"/>
      <c r="J48" s="16">
        <f t="shared" si="1"/>
        <v>25.089605734767023</v>
      </c>
      <c r="K48" s="37"/>
    </row>
    <row r="49" spans="1:11" ht="50.25" customHeight="1">
      <c r="A49" s="22" t="s">
        <v>140</v>
      </c>
      <c r="B49" s="18" t="s">
        <v>4</v>
      </c>
      <c r="C49" s="18" t="s">
        <v>37</v>
      </c>
      <c r="D49" s="18" t="s">
        <v>138</v>
      </c>
      <c r="E49" s="18"/>
      <c r="F49" s="19">
        <f>F50</f>
        <v>837</v>
      </c>
      <c r="G49" s="19"/>
      <c r="H49" s="19">
        <f>H50</f>
        <v>210</v>
      </c>
      <c r="I49" s="19"/>
      <c r="J49" s="10">
        <f t="shared" si="1"/>
        <v>25.089605734767023</v>
      </c>
      <c r="K49" s="10"/>
    </row>
    <row r="50" spans="1:11" ht="54" customHeight="1">
      <c r="A50" s="22" t="s">
        <v>56</v>
      </c>
      <c r="B50" s="18" t="s">
        <v>4</v>
      </c>
      <c r="C50" s="18" t="s">
        <v>37</v>
      </c>
      <c r="D50" s="18" t="s">
        <v>138</v>
      </c>
      <c r="E50" s="18" t="s">
        <v>19</v>
      </c>
      <c r="F50" s="19">
        <v>837</v>
      </c>
      <c r="G50" s="19"/>
      <c r="H50" s="19">
        <v>210</v>
      </c>
      <c r="I50" s="19"/>
      <c r="J50" s="10">
        <f t="shared" si="1"/>
        <v>25.089605734767023</v>
      </c>
      <c r="K50" s="10"/>
    </row>
    <row r="51" spans="1:11" ht="20.25" customHeight="1">
      <c r="A51" s="21" t="s">
        <v>139</v>
      </c>
      <c r="B51" s="12" t="s">
        <v>4</v>
      </c>
      <c r="C51" s="12" t="s">
        <v>26</v>
      </c>
      <c r="D51" s="12"/>
      <c r="E51" s="12"/>
      <c r="F51" s="14">
        <f>F52</f>
        <v>1481</v>
      </c>
      <c r="G51" s="14"/>
      <c r="H51" s="14">
        <f>H52</f>
        <v>768</v>
      </c>
      <c r="I51" s="14"/>
      <c r="J51" s="16">
        <f t="shared" si="1"/>
        <v>51.85685347738015</v>
      </c>
      <c r="K51" s="10"/>
    </row>
    <row r="52" spans="1:11" ht="52.5" customHeight="1">
      <c r="A52" s="22" t="s">
        <v>109</v>
      </c>
      <c r="B52" s="18" t="s">
        <v>4</v>
      </c>
      <c r="C52" s="38" t="s">
        <v>26</v>
      </c>
      <c r="D52" s="18" t="s">
        <v>110</v>
      </c>
      <c r="E52" s="18"/>
      <c r="F52" s="19">
        <f>F53+F54+F55</f>
        <v>1481</v>
      </c>
      <c r="G52" s="19"/>
      <c r="H52" s="19">
        <f>H53+H54+H55</f>
        <v>768</v>
      </c>
      <c r="I52" s="15"/>
      <c r="J52" s="10">
        <f t="shared" si="1"/>
        <v>51.85685347738015</v>
      </c>
      <c r="K52" s="10"/>
    </row>
    <row r="53" spans="1:11" ht="48.75" customHeight="1">
      <c r="A53" s="22" t="s">
        <v>56</v>
      </c>
      <c r="B53" s="18" t="s">
        <v>4</v>
      </c>
      <c r="C53" s="18" t="s">
        <v>26</v>
      </c>
      <c r="D53" s="18" t="s">
        <v>110</v>
      </c>
      <c r="E53" s="18" t="s">
        <v>19</v>
      </c>
      <c r="F53" s="19">
        <v>688</v>
      </c>
      <c r="G53" s="19"/>
      <c r="H53" s="15">
        <v>125</v>
      </c>
      <c r="I53" s="15"/>
      <c r="J53" s="10">
        <f t="shared" si="1"/>
        <v>18.168604651162788</v>
      </c>
      <c r="K53" s="10"/>
    </row>
    <row r="54" spans="1:11" ht="36.75" customHeight="1">
      <c r="A54" s="22" t="s">
        <v>133</v>
      </c>
      <c r="B54" s="18" t="s">
        <v>4</v>
      </c>
      <c r="C54" s="18" t="s">
        <v>26</v>
      </c>
      <c r="D54" s="18" t="s">
        <v>110</v>
      </c>
      <c r="E54" s="18" t="s">
        <v>134</v>
      </c>
      <c r="F54" s="19">
        <v>290</v>
      </c>
      <c r="G54" s="19"/>
      <c r="H54" s="15">
        <v>290</v>
      </c>
      <c r="I54" s="15"/>
      <c r="J54" s="10">
        <f t="shared" si="1"/>
        <v>100</v>
      </c>
      <c r="K54" s="10"/>
    </row>
    <row r="55" spans="1:11" ht="34.5" customHeight="1">
      <c r="A55" s="22" t="s">
        <v>141</v>
      </c>
      <c r="B55" s="18" t="s">
        <v>4</v>
      </c>
      <c r="C55" s="18" t="s">
        <v>26</v>
      </c>
      <c r="D55" s="18" t="s">
        <v>110</v>
      </c>
      <c r="E55" s="18" t="s">
        <v>142</v>
      </c>
      <c r="F55" s="19">
        <v>503</v>
      </c>
      <c r="G55" s="19"/>
      <c r="H55" s="15">
        <v>353</v>
      </c>
      <c r="I55" s="15"/>
      <c r="J55" s="10">
        <f t="shared" si="1"/>
        <v>70.17892644135189</v>
      </c>
      <c r="K55" s="10"/>
    </row>
    <row r="56" spans="1:11" ht="17.25" customHeight="1">
      <c r="A56" s="23" t="s">
        <v>81</v>
      </c>
      <c r="B56" s="24" t="s">
        <v>8</v>
      </c>
      <c r="C56" s="24" t="s">
        <v>84</v>
      </c>
      <c r="D56" s="24"/>
      <c r="E56" s="24"/>
      <c r="F56" s="9">
        <f>SUM(F57+F65+F61)</f>
        <v>11446</v>
      </c>
      <c r="G56" s="9"/>
      <c r="H56" s="9">
        <f>SUM(H57+H65+H61)</f>
        <v>4550</v>
      </c>
      <c r="I56" s="9"/>
      <c r="J56" s="26">
        <f>SUM(H56/F56*100)</f>
        <v>39.75187838546217</v>
      </c>
      <c r="K56" s="26"/>
    </row>
    <row r="57" spans="1:11" ht="18" customHeight="1">
      <c r="A57" s="11" t="s">
        <v>51</v>
      </c>
      <c r="B57" s="12" t="s">
        <v>8</v>
      </c>
      <c r="C57" s="12" t="s">
        <v>39</v>
      </c>
      <c r="D57" s="12"/>
      <c r="E57" s="12"/>
      <c r="F57" s="14">
        <f>SUM(F58)</f>
        <v>3474</v>
      </c>
      <c r="G57" s="14"/>
      <c r="H57" s="14">
        <f>SUM(H58)</f>
        <v>2510</v>
      </c>
      <c r="I57" s="15"/>
      <c r="J57" s="16">
        <f>SUM(H57/F57*100)</f>
        <v>72.2510074841681</v>
      </c>
      <c r="K57" s="15"/>
    </row>
    <row r="58" spans="1:11" ht="15.75" customHeight="1">
      <c r="A58" s="17" t="s">
        <v>63</v>
      </c>
      <c r="B58" s="18" t="s">
        <v>8</v>
      </c>
      <c r="C58" s="18" t="s">
        <v>39</v>
      </c>
      <c r="D58" s="18" t="s">
        <v>64</v>
      </c>
      <c r="E58" s="18"/>
      <c r="F58" s="19">
        <f>F59+F60</f>
        <v>3474</v>
      </c>
      <c r="G58" s="19"/>
      <c r="H58" s="19">
        <f>H59+H60</f>
        <v>2510</v>
      </c>
      <c r="I58" s="15"/>
      <c r="J58" s="10">
        <f>SUM(H58/F58*100)</f>
        <v>72.2510074841681</v>
      </c>
      <c r="K58" s="15"/>
    </row>
    <row r="59" spans="1:11" ht="52.5" customHeight="1">
      <c r="A59" s="22" t="s">
        <v>56</v>
      </c>
      <c r="B59" s="18" t="s">
        <v>8</v>
      </c>
      <c r="C59" s="18" t="s">
        <v>39</v>
      </c>
      <c r="D59" s="18" t="s">
        <v>64</v>
      </c>
      <c r="E59" s="18" t="s">
        <v>19</v>
      </c>
      <c r="F59" s="19">
        <v>664</v>
      </c>
      <c r="G59" s="19"/>
      <c r="H59" s="19">
        <v>455</v>
      </c>
      <c r="I59" s="15"/>
      <c r="J59" s="10">
        <f>SUM(H59/F59*100)</f>
        <v>68.52409638554217</v>
      </c>
      <c r="K59" s="15"/>
    </row>
    <row r="60" spans="1:11" ht="82.5" customHeight="1">
      <c r="A60" s="17" t="s">
        <v>88</v>
      </c>
      <c r="B60" s="18" t="s">
        <v>8</v>
      </c>
      <c r="C60" s="18" t="s">
        <v>39</v>
      </c>
      <c r="D60" s="18" t="s">
        <v>64</v>
      </c>
      <c r="E60" s="18" t="s">
        <v>24</v>
      </c>
      <c r="F60" s="19">
        <v>2810</v>
      </c>
      <c r="G60" s="19"/>
      <c r="H60" s="15">
        <v>2055</v>
      </c>
      <c r="I60" s="15"/>
      <c r="J60" s="10">
        <f>SUM(H60/F60*100)</f>
        <v>73.13167259786478</v>
      </c>
      <c r="K60" s="15"/>
    </row>
    <row r="61" spans="1:11" ht="18" customHeight="1">
      <c r="A61" s="11" t="s">
        <v>145</v>
      </c>
      <c r="B61" s="12" t="s">
        <v>8</v>
      </c>
      <c r="C61" s="12" t="s">
        <v>37</v>
      </c>
      <c r="D61" s="12"/>
      <c r="E61" s="12"/>
      <c r="F61" s="14">
        <f>F62</f>
        <v>7472</v>
      </c>
      <c r="G61" s="14"/>
      <c r="H61" s="14">
        <f>H62</f>
        <v>1990</v>
      </c>
      <c r="I61" s="27"/>
      <c r="J61" s="16">
        <f aca="true" t="shared" si="2" ref="J61:J67">SUM(H61/F61*100)</f>
        <v>26.632762312633833</v>
      </c>
      <c r="K61" s="27"/>
    </row>
    <row r="62" spans="1:11" ht="66.75" customHeight="1">
      <c r="A62" s="17" t="s">
        <v>143</v>
      </c>
      <c r="B62" s="18" t="s">
        <v>8</v>
      </c>
      <c r="C62" s="18" t="s">
        <v>37</v>
      </c>
      <c r="D62" s="18" t="s">
        <v>144</v>
      </c>
      <c r="E62" s="18"/>
      <c r="F62" s="19">
        <f>F63+F64</f>
        <v>7472</v>
      </c>
      <c r="G62" s="19"/>
      <c r="H62" s="19">
        <f>H63+H64</f>
        <v>1990</v>
      </c>
      <c r="I62" s="15"/>
      <c r="J62" s="10">
        <f t="shared" si="2"/>
        <v>26.632762312633833</v>
      </c>
      <c r="K62" s="15"/>
    </row>
    <row r="63" spans="1:11" ht="49.5" customHeight="1">
      <c r="A63" s="22" t="s">
        <v>56</v>
      </c>
      <c r="B63" s="18" t="s">
        <v>8</v>
      </c>
      <c r="C63" s="18" t="s">
        <v>37</v>
      </c>
      <c r="D63" s="18" t="s">
        <v>144</v>
      </c>
      <c r="E63" s="18" t="s">
        <v>19</v>
      </c>
      <c r="F63" s="19">
        <v>2000</v>
      </c>
      <c r="G63" s="19"/>
      <c r="H63" s="15">
        <v>1990</v>
      </c>
      <c r="I63" s="15"/>
      <c r="J63" s="10">
        <f t="shared" si="2"/>
        <v>99.5</v>
      </c>
      <c r="K63" s="15"/>
    </row>
    <row r="64" spans="1:11" ht="65.25" customHeight="1">
      <c r="A64" s="22" t="s">
        <v>93</v>
      </c>
      <c r="B64" s="18" t="s">
        <v>8</v>
      </c>
      <c r="C64" s="18" t="s">
        <v>37</v>
      </c>
      <c r="D64" s="18" t="s">
        <v>144</v>
      </c>
      <c r="E64" s="18" t="s">
        <v>55</v>
      </c>
      <c r="F64" s="19">
        <v>5472</v>
      </c>
      <c r="G64" s="19"/>
      <c r="H64" s="15"/>
      <c r="I64" s="15"/>
      <c r="J64" s="10"/>
      <c r="K64" s="15"/>
    </row>
    <row r="65" spans="1:11" ht="35.25" customHeight="1">
      <c r="A65" s="21" t="s">
        <v>62</v>
      </c>
      <c r="B65" s="12" t="s">
        <v>8</v>
      </c>
      <c r="C65" s="12" t="s">
        <v>17</v>
      </c>
      <c r="D65" s="12"/>
      <c r="E65" s="12"/>
      <c r="F65" s="14">
        <f>SUM(F66)</f>
        <v>500</v>
      </c>
      <c r="G65" s="14"/>
      <c r="H65" s="14">
        <f>SUM(H66)</f>
        <v>50</v>
      </c>
      <c r="I65" s="14"/>
      <c r="J65" s="16">
        <f t="shared" si="2"/>
        <v>10</v>
      </c>
      <c r="K65" s="16"/>
    </row>
    <row r="66" spans="1:11" ht="66" customHeight="1">
      <c r="A66" s="22" t="s">
        <v>146</v>
      </c>
      <c r="B66" s="18" t="s">
        <v>8</v>
      </c>
      <c r="C66" s="18" t="s">
        <v>17</v>
      </c>
      <c r="D66" s="18" t="s">
        <v>147</v>
      </c>
      <c r="E66" s="18"/>
      <c r="F66" s="19">
        <f>SUM(F67)</f>
        <v>500</v>
      </c>
      <c r="G66" s="19"/>
      <c r="H66" s="19">
        <f>SUM(H67)</f>
        <v>50</v>
      </c>
      <c r="I66" s="15"/>
      <c r="J66" s="10">
        <f t="shared" si="2"/>
        <v>10</v>
      </c>
      <c r="K66" s="15"/>
    </row>
    <row r="67" spans="1:11" ht="49.5" customHeight="1">
      <c r="A67" s="22" t="s">
        <v>149</v>
      </c>
      <c r="B67" s="18" t="s">
        <v>8</v>
      </c>
      <c r="C67" s="18" t="s">
        <v>17</v>
      </c>
      <c r="D67" s="18" t="s">
        <v>147</v>
      </c>
      <c r="E67" s="18" t="s">
        <v>148</v>
      </c>
      <c r="F67" s="19">
        <v>500</v>
      </c>
      <c r="G67" s="19"/>
      <c r="H67" s="15">
        <v>50</v>
      </c>
      <c r="I67" s="15"/>
      <c r="J67" s="10">
        <f t="shared" si="2"/>
        <v>10</v>
      </c>
      <c r="K67" s="15"/>
    </row>
    <row r="68" spans="1:11" ht="17.25" customHeight="1">
      <c r="A68" s="23" t="s">
        <v>82</v>
      </c>
      <c r="B68" s="24" t="s">
        <v>20</v>
      </c>
      <c r="C68" s="24" t="s">
        <v>84</v>
      </c>
      <c r="D68" s="18"/>
      <c r="E68" s="18"/>
      <c r="F68" s="9">
        <f>SUM(F69+F88+F105+F119)</f>
        <v>281886.69999999995</v>
      </c>
      <c r="G68" s="9">
        <f>SUM(G69+G88+G105+G119)</f>
        <v>204538.6</v>
      </c>
      <c r="H68" s="9">
        <f>SUM(H69+H88+H105+H119)</f>
        <v>143700.2</v>
      </c>
      <c r="I68" s="54">
        <f>SUM(I69+I88+I105+I119)</f>
        <v>117910</v>
      </c>
      <c r="J68" s="26">
        <f>SUM(H68/F68*100)</f>
        <v>50.97799931674678</v>
      </c>
      <c r="K68" s="26">
        <f>SUM(I68/G68*100)</f>
        <v>57.6468206979025</v>
      </c>
    </row>
    <row r="69" spans="1:11" ht="18.75" customHeight="1">
      <c r="A69" s="11" t="s">
        <v>53</v>
      </c>
      <c r="B69" s="12" t="s">
        <v>20</v>
      </c>
      <c r="C69" s="12" t="s">
        <v>3</v>
      </c>
      <c r="D69" s="12"/>
      <c r="E69" s="12"/>
      <c r="F69" s="14">
        <f>SUM(F78+F82+F70+F72+F74+F76+F80+F86+F84)</f>
        <v>184401.3</v>
      </c>
      <c r="G69" s="55">
        <f>SUM(G78+G82+G70+G72+G74+G76+G80+G86+G84)</f>
        <v>165356.6</v>
      </c>
      <c r="H69" s="14">
        <f>SUM(H78+H82+H70+H72+H74+H76+H80+H86+H84)</f>
        <v>112250.2</v>
      </c>
      <c r="I69" s="56">
        <f>SUM(I78+I82+I70+I72+I74+I76+I80+I86+I84)</f>
        <v>105169</v>
      </c>
      <c r="J69" s="16">
        <f>SUM(H69/F69*100)</f>
        <v>60.87278126564184</v>
      </c>
      <c r="K69" s="16">
        <f>SUM(I69/G69*100)</f>
        <v>63.601331909340175</v>
      </c>
    </row>
    <row r="70" spans="1:11" ht="51.75" customHeight="1">
      <c r="A70" s="17" t="s">
        <v>151</v>
      </c>
      <c r="B70" s="18" t="s">
        <v>20</v>
      </c>
      <c r="C70" s="18" t="s">
        <v>3</v>
      </c>
      <c r="D70" s="18" t="s">
        <v>150</v>
      </c>
      <c r="E70" s="18"/>
      <c r="F70" s="19">
        <f>F71</f>
        <v>36826.9</v>
      </c>
      <c r="G70" s="19">
        <f>G71</f>
        <v>36826.9</v>
      </c>
      <c r="H70" s="19">
        <f>H71</f>
        <v>36826.9</v>
      </c>
      <c r="I70" s="19">
        <f>I71</f>
        <v>36826.9</v>
      </c>
      <c r="J70" s="10">
        <f aca="true" t="shared" si="3" ref="J70:K77">SUM(H70/F70*100)</f>
        <v>100</v>
      </c>
      <c r="K70" s="10">
        <f t="shared" si="3"/>
        <v>100</v>
      </c>
    </row>
    <row r="71" spans="1:11" ht="81.75" customHeight="1">
      <c r="A71" s="17" t="s">
        <v>152</v>
      </c>
      <c r="B71" s="18" t="s">
        <v>20</v>
      </c>
      <c r="C71" s="18" t="s">
        <v>3</v>
      </c>
      <c r="D71" s="18" t="s">
        <v>150</v>
      </c>
      <c r="E71" s="18" t="s">
        <v>24</v>
      </c>
      <c r="F71" s="19">
        <v>36826.9</v>
      </c>
      <c r="G71" s="19">
        <v>36826.9</v>
      </c>
      <c r="H71" s="19">
        <v>36826.9</v>
      </c>
      <c r="I71" s="19">
        <v>36826.9</v>
      </c>
      <c r="J71" s="10">
        <f t="shared" si="3"/>
        <v>100</v>
      </c>
      <c r="K71" s="10">
        <f t="shared" si="3"/>
        <v>100</v>
      </c>
    </row>
    <row r="72" spans="1:11" ht="64.5" customHeight="1">
      <c r="A72" s="17" t="s">
        <v>155</v>
      </c>
      <c r="B72" s="18" t="s">
        <v>20</v>
      </c>
      <c r="C72" s="18" t="s">
        <v>3</v>
      </c>
      <c r="D72" s="18" t="s">
        <v>156</v>
      </c>
      <c r="E72" s="18"/>
      <c r="F72" s="19">
        <f>F73</f>
        <v>68436</v>
      </c>
      <c r="G72" s="19">
        <f>G73</f>
        <v>68436</v>
      </c>
      <c r="H72" s="19">
        <f>H73</f>
        <v>31699</v>
      </c>
      <c r="I72" s="19">
        <f>I73</f>
        <v>31699</v>
      </c>
      <c r="J72" s="10">
        <f t="shared" si="3"/>
        <v>46.31918873107721</v>
      </c>
      <c r="K72" s="10">
        <f t="shared" si="3"/>
        <v>46.31918873107721</v>
      </c>
    </row>
    <row r="73" spans="1:11" ht="63.75" customHeight="1">
      <c r="A73" s="17" t="s">
        <v>93</v>
      </c>
      <c r="B73" s="18" t="s">
        <v>20</v>
      </c>
      <c r="C73" s="18" t="s">
        <v>3</v>
      </c>
      <c r="D73" s="18" t="s">
        <v>156</v>
      </c>
      <c r="E73" s="18" t="s">
        <v>55</v>
      </c>
      <c r="F73" s="19">
        <v>68436</v>
      </c>
      <c r="G73" s="19">
        <v>68436</v>
      </c>
      <c r="H73" s="19">
        <v>31699</v>
      </c>
      <c r="I73" s="19">
        <v>31699</v>
      </c>
      <c r="J73" s="10">
        <f t="shared" si="3"/>
        <v>46.31918873107721</v>
      </c>
      <c r="K73" s="10">
        <f t="shared" si="3"/>
        <v>46.31918873107721</v>
      </c>
    </row>
    <row r="74" spans="1:11" ht="48.75" customHeight="1">
      <c r="A74" s="17" t="s">
        <v>153</v>
      </c>
      <c r="B74" s="18" t="s">
        <v>20</v>
      </c>
      <c r="C74" s="18" t="s">
        <v>3</v>
      </c>
      <c r="D74" s="18" t="s">
        <v>154</v>
      </c>
      <c r="E74" s="18"/>
      <c r="F74" s="19">
        <f>F75</f>
        <v>22667.3</v>
      </c>
      <c r="G74" s="19">
        <f>G75</f>
        <v>19692.6</v>
      </c>
      <c r="H74" s="19">
        <f>H75</f>
        <v>22667.3</v>
      </c>
      <c r="I74" s="19">
        <f>I75</f>
        <v>19692.6</v>
      </c>
      <c r="J74" s="10">
        <f t="shared" si="3"/>
        <v>100</v>
      </c>
      <c r="K74" s="10">
        <f t="shared" si="3"/>
        <v>100</v>
      </c>
    </row>
    <row r="75" spans="1:11" ht="82.5" customHeight="1">
      <c r="A75" s="17" t="s">
        <v>152</v>
      </c>
      <c r="B75" s="18" t="s">
        <v>20</v>
      </c>
      <c r="C75" s="18" t="s">
        <v>3</v>
      </c>
      <c r="D75" s="18" t="s">
        <v>154</v>
      </c>
      <c r="E75" s="18" t="s">
        <v>24</v>
      </c>
      <c r="F75" s="19">
        <v>22667.3</v>
      </c>
      <c r="G75" s="19">
        <v>19692.6</v>
      </c>
      <c r="H75" s="19">
        <v>22667.3</v>
      </c>
      <c r="I75" s="19">
        <v>19692.6</v>
      </c>
      <c r="J75" s="10">
        <f t="shared" si="3"/>
        <v>100</v>
      </c>
      <c r="K75" s="10">
        <f t="shared" si="3"/>
        <v>100</v>
      </c>
    </row>
    <row r="76" spans="1:11" ht="48" customHeight="1">
      <c r="A76" s="17" t="s">
        <v>157</v>
      </c>
      <c r="B76" s="18" t="s">
        <v>20</v>
      </c>
      <c r="C76" s="18" t="s">
        <v>3</v>
      </c>
      <c r="D76" s="18" t="s">
        <v>158</v>
      </c>
      <c r="E76" s="18"/>
      <c r="F76" s="19">
        <f>F77</f>
        <v>42123.6</v>
      </c>
      <c r="G76" s="19">
        <f>G77</f>
        <v>36595.1</v>
      </c>
      <c r="H76" s="19">
        <f>H77</f>
        <v>19511</v>
      </c>
      <c r="I76" s="19">
        <f>I77</f>
        <v>16950.5</v>
      </c>
      <c r="J76" s="10">
        <f t="shared" si="3"/>
        <v>46.318453313581934</v>
      </c>
      <c r="K76" s="10">
        <f t="shared" si="3"/>
        <v>46.31904271336873</v>
      </c>
    </row>
    <row r="77" spans="1:11" ht="63" customHeight="1">
      <c r="A77" s="17" t="s">
        <v>93</v>
      </c>
      <c r="B77" s="18" t="s">
        <v>20</v>
      </c>
      <c r="C77" s="18" t="s">
        <v>3</v>
      </c>
      <c r="D77" s="18" t="s">
        <v>158</v>
      </c>
      <c r="E77" s="18" t="s">
        <v>55</v>
      </c>
      <c r="F77" s="19">
        <v>42123.6</v>
      </c>
      <c r="G77" s="19">
        <v>36595.1</v>
      </c>
      <c r="H77" s="19">
        <v>19511</v>
      </c>
      <c r="I77" s="19">
        <v>16950.5</v>
      </c>
      <c r="J77" s="10">
        <f t="shared" si="3"/>
        <v>46.318453313581934</v>
      </c>
      <c r="K77" s="10">
        <f t="shared" si="3"/>
        <v>46.31904271336873</v>
      </c>
    </row>
    <row r="78" spans="1:11" ht="19.5" customHeight="1">
      <c r="A78" s="17" t="s">
        <v>52</v>
      </c>
      <c r="B78" s="18" t="s">
        <v>20</v>
      </c>
      <c r="C78" s="18" t="s">
        <v>3</v>
      </c>
      <c r="D78" s="18" t="s">
        <v>54</v>
      </c>
      <c r="E78" s="18"/>
      <c r="F78" s="19">
        <f>SUM(F79)</f>
        <v>4468</v>
      </c>
      <c r="G78" s="19"/>
      <c r="H78" s="19">
        <f>SUM(H79)</f>
        <v>1546</v>
      </c>
      <c r="I78" s="19"/>
      <c r="J78" s="10">
        <f>SUM(H78/F78*100)</f>
        <v>34.60161145926589</v>
      </c>
      <c r="K78" s="15"/>
    </row>
    <row r="79" spans="1:11" ht="81" customHeight="1">
      <c r="A79" s="17" t="s">
        <v>88</v>
      </c>
      <c r="B79" s="18" t="s">
        <v>20</v>
      </c>
      <c r="C79" s="18" t="s">
        <v>3</v>
      </c>
      <c r="D79" s="18" t="s">
        <v>54</v>
      </c>
      <c r="E79" s="18" t="s">
        <v>24</v>
      </c>
      <c r="F79" s="19">
        <v>4468</v>
      </c>
      <c r="G79" s="19"/>
      <c r="H79" s="15">
        <v>1546</v>
      </c>
      <c r="I79" s="15"/>
      <c r="J79" s="10">
        <f>SUM(H79/F79*100)</f>
        <v>34.60161145926589</v>
      </c>
      <c r="K79" s="15"/>
    </row>
    <row r="80" spans="1:11" ht="19.5" customHeight="1">
      <c r="A80" s="17" t="s">
        <v>132</v>
      </c>
      <c r="B80" s="18" t="s">
        <v>20</v>
      </c>
      <c r="C80" s="18" t="s">
        <v>3</v>
      </c>
      <c r="D80" s="18" t="s">
        <v>50</v>
      </c>
      <c r="E80" s="18"/>
      <c r="F80" s="19">
        <f>F81</f>
        <v>3806</v>
      </c>
      <c r="G80" s="19">
        <f>G81</f>
        <v>3806</v>
      </c>
      <c r="H80" s="15"/>
      <c r="I80" s="15"/>
      <c r="J80" s="10"/>
      <c r="K80" s="15"/>
    </row>
    <row r="81" spans="1:11" ht="50.25" customHeight="1">
      <c r="A81" s="17" t="s">
        <v>56</v>
      </c>
      <c r="B81" s="18" t="s">
        <v>20</v>
      </c>
      <c r="C81" s="18" t="s">
        <v>3</v>
      </c>
      <c r="D81" s="18" t="s">
        <v>50</v>
      </c>
      <c r="E81" s="18" t="s">
        <v>19</v>
      </c>
      <c r="F81" s="19">
        <v>3806</v>
      </c>
      <c r="G81" s="19">
        <v>3806</v>
      </c>
      <c r="H81" s="15"/>
      <c r="I81" s="15"/>
      <c r="J81" s="10"/>
      <c r="K81" s="15"/>
    </row>
    <row r="82" spans="1:11" ht="48.75" customHeight="1">
      <c r="A82" s="17" t="s">
        <v>159</v>
      </c>
      <c r="B82" s="18" t="s">
        <v>20</v>
      </c>
      <c r="C82" s="18" t="s">
        <v>3</v>
      </c>
      <c r="D82" s="18" t="s">
        <v>160</v>
      </c>
      <c r="E82" s="18"/>
      <c r="F82" s="19">
        <f>F83</f>
        <v>1899.5</v>
      </c>
      <c r="G82" s="19"/>
      <c r="H82" s="19"/>
      <c r="I82" s="19"/>
      <c r="J82" s="10"/>
      <c r="K82" s="15"/>
    </row>
    <row r="83" spans="1:11" ht="78.75" customHeight="1">
      <c r="A83" s="17" t="s">
        <v>88</v>
      </c>
      <c r="B83" s="18" t="s">
        <v>20</v>
      </c>
      <c r="C83" s="18" t="s">
        <v>3</v>
      </c>
      <c r="D83" s="18" t="s">
        <v>160</v>
      </c>
      <c r="E83" s="18" t="s">
        <v>24</v>
      </c>
      <c r="F83" s="19">
        <v>1899.5</v>
      </c>
      <c r="G83" s="19"/>
      <c r="H83" s="15"/>
      <c r="I83" s="15"/>
      <c r="J83" s="10"/>
      <c r="K83" s="15"/>
    </row>
    <row r="84" spans="1:11" ht="80.25" customHeight="1">
      <c r="A84" s="17" t="s">
        <v>214</v>
      </c>
      <c r="B84" s="18" t="s">
        <v>20</v>
      </c>
      <c r="C84" s="18" t="s">
        <v>3</v>
      </c>
      <c r="D84" s="18" t="s">
        <v>215</v>
      </c>
      <c r="E84" s="18"/>
      <c r="F84" s="19">
        <f>F85</f>
        <v>1374</v>
      </c>
      <c r="G84" s="19"/>
      <c r="H84" s="15"/>
      <c r="I84" s="15"/>
      <c r="J84" s="10"/>
      <c r="K84" s="15"/>
    </row>
    <row r="85" spans="1:11" ht="63">
      <c r="A85" s="17" t="s">
        <v>93</v>
      </c>
      <c r="B85" s="18" t="s">
        <v>20</v>
      </c>
      <c r="C85" s="18" t="s">
        <v>3</v>
      </c>
      <c r="D85" s="18" t="s">
        <v>215</v>
      </c>
      <c r="E85" s="18" t="s">
        <v>55</v>
      </c>
      <c r="F85" s="19">
        <v>1374</v>
      </c>
      <c r="G85" s="19"/>
      <c r="H85" s="15"/>
      <c r="I85" s="15"/>
      <c r="J85" s="10"/>
      <c r="K85" s="15"/>
    </row>
    <row r="86" spans="1:11" ht="48.75" customHeight="1">
      <c r="A86" s="17" t="s">
        <v>161</v>
      </c>
      <c r="B86" s="18" t="s">
        <v>20</v>
      </c>
      <c r="C86" s="18" t="s">
        <v>3</v>
      </c>
      <c r="D86" s="18" t="s">
        <v>162</v>
      </c>
      <c r="E86" s="18"/>
      <c r="F86" s="19">
        <f>F87</f>
        <v>2800</v>
      </c>
      <c r="G86" s="19"/>
      <c r="H86" s="15"/>
      <c r="I86" s="15"/>
      <c r="J86" s="10"/>
      <c r="K86" s="15"/>
    </row>
    <row r="87" spans="1:11" ht="63.75" customHeight="1">
      <c r="A87" s="17" t="s">
        <v>93</v>
      </c>
      <c r="B87" s="18" t="s">
        <v>20</v>
      </c>
      <c r="C87" s="18" t="s">
        <v>3</v>
      </c>
      <c r="D87" s="18" t="s">
        <v>162</v>
      </c>
      <c r="E87" s="18" t="s">
        <v>55</v>
      </c>
      <c r="F87" s="19">
        <v>2800</v>
      </c>
      <c r="G87" s="19"/>
      <c r="H87" s="15"/>
      <c r="I87" s="15"/>
      <c r="J87" s="10"/>
      <c r="K87" s="15"/>
    </row>
    <row r="88" spans="1:11" ht="18" customHeight="1">
      <c r="A88" s="11" t="s">
        <v>22</v>
      </c>
      <c r="B88" s="12" t="s">
        <v>20</v>
      </c>
      <c r="C88" s="12" t="s">
        <v>7</v>
      </c>
      <c r="D88" s="12"/>
      <c r="E88" s="12"/>
      <c r="F88" s="28">
        <f>SUM(F89+F96+F92+F101+F103+F94+F98)</f>
        <v>36046.4</v>
      </c>
      <c r="G88" s="28">
        <f>SUM(G89+G96+G92+G101+G103+G94+G98)</f>
        <v>25342</v>
      </c>
      <c r="H88" s="57">
        <f>SUM(H89+H96+H92+H101+H103+H94+H98)</f>
        <v>12235</v>
      </c>
      <c r="I88" s="57">
        <f>SUM(I89+I96+I92+I101+I103+I94+I98)</f>
        <v>10901</v>
      </c>
      <c r="J88" s="16">
        <f>SUM(H88/F88*100)</f>
        <v>33.94236317635048</v>
      </c>
      <c r="K88" s="16">
        <f>SUM(I88/G88*100)</f>
        <v>43.01554731276143</v>
      </c>
    </row>
    <row r="89" spans="1:11" ht="18" customHeight="1">
      <c r="A89" s="17" t="s">
        <v>75</v>
      </c>
      <c r="B89" s="18" t="s">
        <v>20</v>
      </c>
      <c r="C89" s="18" t="s">
        <v>7</v>
      </c>
      <c r="D89" s="18" t="s">
        <v>48</v>
      </c>
      <c r="E89" s="18"/>
      <c r="F89" s="29">
        <f>SUM(F91+F90)</f>
        <v>2252</v>
      </c>
      <c r="G89" s="29"/>
      <c r="H89" s="29">
        <f>SUM(H91+H90)</f>
        <v>496</v>
      </c>
      <c r="I89" s="29"/>
      <c r="J89" s="10">
        <f>SUM(H89/F89*100)</f>
        <v>22.02486678507993</v>
      </c>
      <c r="K89" s="10"/>
    </row>
    <row r="90" spans="1:11" ht="47.25" customHeight="1">
      <c r="A90" s="17" t="s">
        <v>56</v>
      </c>
      <c r="B90" s="18" t="s">
        <v>20</v>
      </c>
      <c r="C90" s="18" t="s">
        <v>7</v>
      </c>
      <c r="D90" s="18" t="s">
        <v>48</v>
      </c>
      <c r="E90" s="18" t="s">
        <v>19</v>
      </c>
      <c r="F90" s="29">
        <v>199</v>
      </c>
      <c r="G90" s="29"/>
      <c r="H90" s="29"/>
      <c r="I90" s="29"/>
      <c r="J90" s="10"/>
      <c r="K90" s="10"/>
    </row>
    <row r="91" spans="1:11" ht="81" customHeight="1">
      <c r="A91" s="17" t="s">
        <v>88</v>
      </c>
      <c r="B91" s="18" t="s">
        <v>20</v>
      </c>
      <c r="C91" s="18" t="s">
        <v>7</v>
      </c>
      <c r="D91" s="18" t="s">
        <v>48</v>
      </c>
      <c r="E91" s="18" t="s">
        <v>24</v>
      </c>
      <c r="F91" s="19">
        <v>2053</v>
      </c>
      <c r="G91" s="19"/>
      <c r="H91" s="15">
        <v>496</v>
      </c>
      <c r="I91" s="15"/>
      <c r="J91" s="10">
        <f>SUM(H91/F91*100)</f>
        <v>24.15976619581101</v>
      </c>
      <c r="K91" s="10"/>
    </row>
    <row r="92" spans="1:11" ht="20.25" customHeight="1">
      <c r="A92" s="17" t="s">
        <v>132</v>
      </c>
      <c r="B92" s="18" t="s">
        <v>20</v>
      </c>
      <c r="C92" s="18" t="s">
        <v>7</v>
      </c>
      <c r="D92" s="18" t="s">
        <v>50</v>
      </c>
      <c r="E92" s="18"/>
      <c r="F92" s="19">
        <f>F93</f>
        <v>9896</v>
      </c>
      <c r="G92" s="19">
        <f>G93</f>
        <v>9401</v>
      </c>
      <c r="H92" s="19">
        <f>H93</f>
        <v>9896</v>
      </c>
      <c r="I92" s="19">
        <f>I93</f>
        <v>9401</v>
      </c>
      <c r="J92" s="10">
        <f>SUM(H92/F92*100)</f>
        <v>100</v>
      </c>
      <c r="K92" s="10">
        <f>SUM(I92/G92*100)</f>
        <v>100</v>
      </c>
    </row>
    <row r="93" spans="1:11" ht="81" customHeight="1">
      <c r="A93" s="17" t="s">
        <v>88</v>
      </c>
      <c r="B93" s="18" t="s">
        <v>20</v>
      </c>
      <c r="C93" s="18" t="s">
        <v>7</v>
      </c>
      <c r="D93" s="18" t="s">
        <v>50</v>
      </c>
      <c r="E93" s="18" t="s">
        <v>24</v>
      </c>
      <c r="F93" s="19">
        <v>9896</v>
      </c>
      <c r="G93" s="19">
        <v>9401</v>
      </c>
      <c r="H93" s="15">
        <v>9896</v>
      </c>
      <c r="I93" s="15">
        <v>9401</v>
      </c>
      <c r="J93" s="10">
        <f>SUM(H93/F93*100)</f>
        <v>100</v>
      </c>
      <c r="K93" s="10">
        <f>SUM(I93/G93*100)</f>
        <v>100</v>
      </c>
    </row>
    <row r="94" spans="1:11" ht="15.75">
      <c r="A94" s="17" t="s">
        <v>71</v>
      </c>
      <c r="B94" s="18" t="s">
        <v>20</v>
      </c>
      <c r="C94" s="18" t="s">
        <v>7</v>
      </c>
      <c r="D94" s="18" t="s">
        <v>72</v>
      </c>
      <c r="E94" s="18"/>
      <c r="F94" s="19">
        <f>F95</f>
        <v>10941</v>
      </c>
      <c r="G94" s="19">
        <f>G95</f>
        <v>10941</v>
      </c>
      <c r="H94" s="15"/>
      <c r="I94" s="15"/>
      <c r="J94" s="10"/>
      <c r="K94" s="10"/>
    </row>
    <row r="95" spans="1:11" ht="63">
      <c r="A95" s="17" t="s">
        <v>93</v>
      </c>
      <c r="B95" s="18" t="s">
        <v>20</v>
      </c>
      <c r="C95" s="18" t="s">
        <v>7</v>
      </c>
      <c r="D95" s="18" t="s">
        <v>72</v>
      </c>
      <c r="E95" s="18" t="s">
        <v>55</v>
      </c>
      <c r="F95" s="19">
        <v>10941</v>
      </c>
      <c r="G95" s="19">
        <v>10941</v>
      </c>
      <c r="H95" s="15"/>
      <c r="I95" s="15"/>
      <c r="J95" s="10"/>
      <c r="K95" s="10"/>
    </row>
    <row r="96" spans="1:11" ht="48.75" customHeight="1">
      <c r="A96" s="17" t="s">
        <v>163</v>
      </c>
      <c r="B96" s="18" t="s">
        <v>20</v>
      </c>
      <c r="C96" s="18" t="s">
        <v>7</v>
      </c>
      <c r="D96" s="18" t="s">
        <v>164</v>
      </c>
      <c r="E96" s="18"/>
      <c r="F96" s="19">
        <f>SUM(F97:F97)</f>
        <v>4640.4</v>
      </c>
      <c r="G96" s="19"/>
      <c r="H96" s="19">
        <f>SUM(H97:H97)</f>
        <v>246</v>
      </c>
      <c r="I96" s="15"/>
      <c r="J96" s="10">
        <f aca="true" t="shared" si="4" ref="J96:K99">SUM(H96/F96*100)</f>
        <v>5.301267132143781</v>
      </c>
      <c r="K96" s="10"/>
    </row>
    <row r="97" spans="1:11" ht="49.5" customHeight="1">
      <c r="A97" s="22" t="s">
        <v>56</v>
      </c>
      <c r="B97" s="18" t="s">
        <v>20</v>
      </c>
      <c r="C97" s="18" t="s">
        <v>7</v>
      </c>
      <c r="D97" s="18" t="s">
        <v>164</v>
      </c>
      <c r="E97" s="18" t="s">
        <v>19</v>
      </c>
      <c r="F97" s="19">
        <v>4640.4</v>
      </c>
      <c r="G97" s="19"/>
      <c r="H97" s="15">
        <v>246</v>
      </c>
      <c r="I97" s="15"/>
      <c r="J97" s="10">
        <f t="shared" si="4"/>
        <v>5.301267132143781</v>
      </c>
      <c r="K97" s="10"/>
    </row>
    <row r="98" spans="1:11" ht="63">
      <c r="A98" s="22" t="s">
        <v>216</v>
      </c>
      <c r="B98" s="18" t="s">
        <v>20</v>
      </c>
      <c r="C98" s="18" t="s">
        <v>7</v>
      </c>
      <c r="D98" s="18" t="s">
        <v>217</v>
      </c>
      <c r="E98" s="18"/>
      <c r="F98" s="19">
        <f>F99+F100</f>
        <v>5576</v>
      </c>
      <c r="G98" s="19">
        <f>G99+G100</f>
        <v>5000</v>
      </c>
      <c r="H98" s="19">
        <f>H99+H100</f>
        <v>1500</v>
      </c>
      <c r="I98" s="19">
        <f>I99+I100</f>
        <v>1500</v>
      </c>
      <c r="J98" s="10">
        <f t="shared" si="4"/>
        <v>26.901004304160686</v>
      </c>
      <c r="K98" s="10">
        <f t="shared" si="4"/>
        <v>30</v>
      </c>
    </row>
    <row r="99" spans="1:11" ht="49.5" customHeight="1">
      <c r="A99" s="22" t="s">
        <v>56</v>
      </c>
      <c r="B99" s="18" t="s">
        <v>20</v>
      </c>
      <c r="C99" s="18" t="s">
        <v>7</v>
      </c>
      <c r="D99" s="18" t="s">
        <v>217</v>
      </c>
      <c r="E99" s="18" t="s">
        <v>19</v>
      </c>
      <c r="F99" s="19">
        <v>5000</v>
      </c>
      <c r="G99" s="19">
        <v>5000</v>
      </c>
      <c r="H99" s="15">
        <v>1500</v>
      </c>
      <c r="I99" s="15">
        <v>1500</v>
      </c>
      <c r="J99" s="10">
        <f t="shared" si="4"/>
        <v>30</v>
      </c>
      <c r="K99" s="10">
        <f t="shared" si="4"/>
        <v>30</v>
      </c>
    </row>
    <row r="100" spans="1:11" ht="63">
      <c r="A100" s="17" t="s">
        <v>93</v>
      </c>
      <c r="B100" s="18" t="s">
        <v>20</v>
      </c>
      <c r="C100" s="18" t="s">
        <v>7</v>
      </c>
      <c r="D100" s="18" t="s">
        <v>217</v>
      </c>
      <c r="E100" s="18" t="s">
        <v>55</v>
      </c>
      <c r="F100" s="19">
        <v>576</v>
      </c>
      <c r="G100" s="19"/>
      <c r="H100" s="15"/>
      <c r="I100" s="15"/>
      <c r="J100" s="10"/>
      <c r="K100" s="10"/>
    </row>
    <row r="101" spans="1:11" ht="63" customHeight="1">
      <c r="A101" s="22" t="s">
        <v>165</v>
      </c>
      <c r="B101" s="18" t="s">
        <v>20</v>
      </c>
      <c r="C101" s="18" t="s">
        <v>7</v>
      </c>
      <c r="D101" s="18" t="s">
        <v>166</v>
      </c>
      <c r="E101" s="18"/>
      <c r="F101" s="19">
        <f>F102</f>
        <v>71</v>
      </c>
      <c r="G101" s="19"/>
      <c r="H101" s="19">
        <f>H102</f>
        <v>71</v>
      </c>
      <c r="I101" s="15"/>
      <c r="J101" s="10">
        <f>SUM(H101/F101*100)</f>
        <v>100</v>
      </c>
      <c r="K101" s="10"/>
    </row>
    <row r="102" spans="1:11" ht="33.75" customHeight="1">
      <c r="A102" s="22" t="s">
        <v>133</v>
      </c>
      <c r="B102" s="18" t="s">
        <v>20</v>
      </c>
      <c r="C102" s="18" t="s">
        <v>7</v>
      </c>
      <c r="D102" s="18" t="s">
        <v>166</v>
      </c>
      <c r="E102" s="18" t="s">
        <v>134</v>
      </c>
      <c r="F102" s="19">
        <v>71</v>
      </c>
      <c r="G102" s="19"/>
      <c r="H102" s="15">
        <v>71</v>
      </c>
      <c r="I102" s="15"/>
      <c r="J102" s="10">
        <f>SUM(H102/F102*100)</f>
        <v>100</v>
      </c>
      <c r="K102" s="10"/>
    </row>
    <row r="103" spans="1:11" ht="66.75" customHeight="1">
      <c r="A103" s="22" t="s">
        <v>167</v>
      </c>
      <c r="B103" s="18" t="s">
        <v>20</v>
      </c>
      <c r="C103" s="18" t="s">
        <v>7</v>
      </c>
      <c r="D103" s="18" t="s">
        <v>168</v>
      </c>
      <c r="E103" s="18"/>
      <c r="F103" s="19">
        <f>F104</f>
        <v>2670</v>
      </c>
      <c r="G103" s="19"/>
      <c r="H103" s="19">
        <f>H104</f>
        <v>26</v>
      </c>
      <c r="I103" s="15"/>
      <c r="J103" s="10">
        <f>SUM(H103/F103*100)</f>
        <v>0.9737827715355805</v>
      </c>
      <c r="K103" s="10"/>
    </row>
    <row r="104" spans="1:11" ht="51.75" customHeight="1">
      <c r="A104" s="22" t="s">
        <v>56</v>
      </c>
      <c r="B104" s="18" t="s">
        <v>20</v>
      </c>
      <c r="C104" s="18" t="s">
        <v>7</v>
      </c>
      <c r="D104" s="18" t="s">
        <v>168</v>
      </c>
      <c r="E104" s="18" t="s">
        <v>19</v>
      </c>
      <c r="F104" s="19">
        <v>2670</v>
      </c>
      <c r="G104" s="19"/>
      <c r="H104" s="15">
        <v>26</v>
      </c>
      <c r="I104" s="15"/>
      <c r="J104" s="10">
        <f>SUM(H104/F104*100)</f>
        <v>0.9737827715355805</v>
      </c>
      <c r="K104" s="10"/>
    </row>
    <row r="105" spans="1:11" ht="18" customHeight="1">
      <c r="A105" s="11" t="s">
        <v>23</v>
      </c>
      <c r="B105" s="12" t="s">
        <v>20</v>
      </c>
      <c r="C105" s="12" t="s">
        <v>4</v>
      </c>
      <c r="D105" s="12"/>
      <c r="E105" s="12"/>
      <c r="F105" s="30">
        <f>SUM(F110+F113+F106+F115+F117+F108)</f>
        <v>56534</v>
      </c>
      <c r="G105" s="30">
        <f>SUM(G110+G113+G106+G115+G117+G108)</f>
        <v>13840</v>
      </c>
      <c r="H105" s="30">
        <f>SUM(H110+H113+H106+H115+H117+H108)</f>
        <v>17066</v>
      </c>
      <c r="I105" s="30">
        <f>SUM(I110+I113+I106+I115+I117+I108)</f>
        <v>1840</v>
      </c>
      <c r="J105" s="16">
        <f aca="true" t="shared" si="5" ref="J105:K107">SUM(H105/F105*100)</f>
        <v>30.187144019528073</v>
      </c>
      <c r="K105" s="16">
        <f t="shared" si="5"/>
        <v>13.294797687861271</v>
      </c>
    </row>
    <row r="106" spans="1:11" ht="21.75" customHeight="1">
      <c r="A106" s="17" t="s">
        <v>132</v>
      </c>
      <c r="B106" s="18" t="s">
        <v>20</v>
      </c>
      <c r="C106" s="18" t="s">
        <v>4</v>
      </c>
      <c r="D106" s="18" t="s">
        <v>50</v>
      </c>
      <c r="E106" s="18"/>
      <c r="F106" s="29">
        <f>F107</f>
        <v>1840</v>
      </c>
      <c r="G106" s="29">
        <f>G107</f>
        <v>1840</v>
      </c>
      <c r="H106" s="29">
        <f>H107</f>
        <v>1840</v>
      </c>
      <c r="I106" s="29">
        <f>I107</f>
        <v>1840</v>
      </c>
      <c r="J106" s="10">
        <f t="shared" si="5"/>
        <v>100</v>
      </c>
      <c r="K106" s="10">
        <f t="shared" si="5"/>
        <v>100</v>
      </c>
    </row>
    <row r="107" spans="1:11" ht="52.5" customHeight="1">
      <c r="A107" s="22" t="s">
        <v>56</v>
      </c>
      <c r="B107" s="18" t="s">
        <v>20</v>
      </c>
      <c r="C107" s="18" t="s">
        <v>4</v>
      </c>
      <c r="D107" s="18" t="s">
        <v>50</v>
      </c>
      <c r="E107" s="18" t="s">
        <v>19</v>
      </c>
      <c r="F107" s="29">
        <v>1840</v>
      </c>
      <c r="G107" s="29">
        <v>1840</v>
      </c>
      <c r="H107" s="29">
        <v>1840</v>
      </c>
      <c r="I107" s="29">
        <v>1840</v>
      </c>
      <c r="J107" s="10">
        <f t="shared" si="5"/>
        <v>100</v>
      </c>
      <c r="K107" s="10">
        <f t="shared" si="5"/>
        <v>100</v>
      </c>
    </row>
    <row r="108" spans="1:11" ht="15.75">
      <c r="A108" s="17" t="s">
        <v>71</v>
      </c>
      <c r="B108" s="18" t="s">
        <v>20</v>
      </c>
      <c r="C108" s="18" t="s">
        <v>4</v>
      </c>
      <c r="D108" s="18" t="s">
        <v>72</v>
      </c>
      <c r="E108" s="18"/>
      <c r="F108" s="29">
        <f>F109</f>
        <v>10000</v>
      </c>
      <c r="G108" s="29">
        <f>G109</f>
        <v>10000</v>
      </c>
      <c r="H108" s="29"/>
      <c r="I108" s="29"/>
      <c r="J108" s="10"/>
      <c r="K108" s="10"/>
    </row>
    <row r="109" spans="1:11" ht="52.5" customHeight="1">
      <c r="A109" s="22" t="s">
        <v>56</v>
      </c>
      <c r="B109" s="18" t="s">
        <v>20</v>
      </c>
      <c r="C109" s="18" t="s">
        <v>4</v>
      </c>
      <c r="D109" s="18" t="s">
        <v>72</v>
      </c>
      <c r="E109" s="18" t="s">
        <v>19</v>
      </c>
      <c r="F109" s="29">
        <v>10000</v>
      </c>
      <c r="G109" s="29">
        <v>10000</v>
      </c>
      <c r="H109" s="29"/>
      <c r="I109" s="29"/>
      <c r="J109" s="10"/>
      <c r="K109" s="10"/>
    </row>
    <row r="110" spans="1:11" ht="16.5" customHeight="1">
      <c r="A110" s="17" t="s">
        <v>23</v>
      </c>
      <c r="B110" s="18" t="s">
        <v>20</v>
      </c>
      <c r="C110" s="18" t="s">
        <v>4</v>
      </c>
      <c r="D110" s="18" t="s">
        <v>58</v>
      </c>
      <c r="E110" s="18"/>
      <c r="F110" s="19">
        <f>F111+F112</f>
        <v>19628</v>
      </c>
      <c r="G110" s="19"/>
      <c r="H110" s="19">
        <f>H111+H112</f>
        <v>7329</v>
      </c>
      <c r="I110" s="19"/>
      <c r="J110" s="10">
        <f aca="true" t="shared" si="6" ref="J110:J118">SUM(H110/F110*100)</f>
        <v>37.339514978602</v>
      </c>
      <c r="K110" s="10"/>
    </row>
    <row r="111" spans="1:11" ht="48.75" customHeight="1">
      <c r="A111" s="22" t="s">
        <v>56</v>
      </c>
      <c r="B111" s="18" t="s">
        <v>20</v>
      </c>
      <c r="C111" s="18" t="s">
        <v>4</v>
      </c>
      <c r="D111" s="18" t="s">
        <v>58</v>
      </c>
      <c r="E111" s="18" t="s">
        <v>19</v>
      </c>
      <c r="F111" s="19">
        <v>15514</v>
      </c>
      <c r="G111" s="29"/>
      <c r="H111" s="15">
        <v>6102</v>
      </c>
      <c r="I111" s="15"/>
      <c r="J111" s="10">
        <f t="shared" si="6"/>
        <v>39.332216062910916</v>
      </c>
      <c r="K111" s="10"/>
    </row>
    <row r="112" spans="1:11" ht="81.75" customHeight="1">
      <c r="A112" s="17" t="s">
        <v>88</v>
      </c>
      <c r="B112" s="18" t="s">
        <v>20</v>
      </c>
      <c r="C112" s="18" t="s">
        <v>4</v>
      </c>
      <c r="D112" s="18" t="s">
        <v>58</v>
      </c>
      <c r="E112" s="18" t="s">
        <v>24</v>
      </c>
      <c r="F112" s="19">
        <v>4114</v>
      </c>
      <c r="G112" s="29"/>
      <c r="H112" s="15">
        <v>1227</v>
      </c>
      <c r="I112" s="15"/>
      <c r="J112" s="10">
        <f t="shared" si="6"/>
        <v>29.82498784637822</v>
      </c>
      <c r="K112" s="10"/>
    </row>
    <row r="113" spans="1:11" ht="51.75" customHeight="1">
      <c r="A113" s="17" t="s">
        <v>169</v>
      </c>
      <c r="B113" s="18" t="s">
        <v>20</v>
      </c>
      <c r="C113" s="18" t="s">
        <v>4</v>
      </c>
      <c r="D113" s="18" t="s">
        <v>170</v>
      </c>
      <c r="E113" s="18"/>
      <c r="F113" s="19">
        <f>F114</f>
        <v>2412</v>
      </c>
      <c r="G113" s="19"/>
      <c r="H113" s="19">
        <f>H114</f>
        <v>579</v>
      </c>
      <c r="I113" s="19"/>
      <c r="J113" s="10">
        <f t="shared" si="6"/>
        <v>24.00497512437811</v>
      </c>
      <c r="K113" s="15"/>
    </row>
    <row r="114" spans="1:11" ht="46.5" customHeight="1">
      <c r="A114" s="22" t="s">
        <v>56</v>
      </c>
      <c r="B114" s="18" t="s">
        <v>20</v>
      </c>
      <c r="C114" s="18" t="s">
        <v>4</v>
      </c>
      <c r="D114" s="18" t="s">
        <v>170</v>
      </c>
      <c r="E114" s="18" t="s">
        <v>19</v>
      </c>
      <c r="F114" s="19">
        <v>2412</v>
      </c>
      <c r="G114" s="19"/>
      <c r="H114" s="19">
        <v>579</v>
      </c>
      <c r="I114" s="19"/>
      <c r="J114" s="10">
        <f t="shared" si="6"/>
        <v>24.00497512437811</v>
      </c>
      <c r="K114" s="15"/>
    </row>
    <row r="115" spans="1:11" ht="31.5" customHeight="1">
      <c r="A115" s="22" t="s">
        <v>171</v>
      </c>
      <c r="B115" s="18" t="s">
        <v>20</v>
      </c>
      <c r="C115" s="18" t="s">
        <v>4</v>
      </c>
      <c r="D115" s="18" t="s">
        <v>172</v>
      </c>
      <c r="E115" s="18"/>
      <c r="F115" s="19">
        <f>F116</f>
        <v>13654</v>
      </c>
      <c r="G115" s="19"/>
      <c r="H115" s="19">
        <f>H116</f>
        <v>6904</v>
      </c>
      <c r="I115" s="19"/>
      <c r="J115" s="10">
        <f t="shared" si="6"/>
        <v>50.56393730774864</v>
      </c>
      <c r="K115" s="15"/>
    </row>
    <row r="116" spans="1:11" ht="51" customHeight="1">
      <c r="A116" s="22" t="s">
        <v>56</v>
      </c>
      <c r="B116" s="18" t="s">
        <v>20</v>
      </c>
      <c r="C116" s="18" t="s">
        <v>4</v>
      </c>
      <c r="D116" s="18" t="s">
        <v>172</v>
      </c>
      <c r="E116" s="18" t="s">
        <v>19</v>
      </c>
      <c r="F116" s="19">
        <v>13654</v>
      </c>
      <c r="G116" s="19"/>
      <c r="H116" s="19">
        <v>6904</v>
      </c>
      <c r="I116" s="19"/>
      <c r="J116" s="10">
        <f t="shared" si="6"/>
        <v>50.56393730774864</v>
      </c>
      <c r="K116" s="15"/>
    </row>
    <row r="117" spans="1:11" ht="50.25" customHeight="1">
      <c r="A117" s="22" t="s">
        <v>173</v>
      </c>
      <c r="B117" s="18" t="s">
        <v>20</v>
      </c>
      <c r="C117" s="18" t="s">
        <v>4</v>
      </c>
      <c r="D117" s="18" t="s">
        <v>174</v>
      </c>
      <c r="E117" s="18"/>
      <c r="F117" s="19">
        <f>F118</f>
        <v>9000</v>
      </c>
      <c r="G117" s="19">
        <f>G118</f>
        <v>2000</v>
      </c>
      <c r="H117" s="19">
        <f>H118</f>
        <v>414</v>
      </c>
      <c r="I117" s="19"/>
      <c r="J117" s="10">
        <f t="shared" si="6"/>
        <v>4.6</v>
      </c>
      <c r="K117" s="15"/>
    </row>
    <row r="118" spans="1:11" ht="51.75" customHeight="1">
      <c r="A118" s="22" t="s">
        <v>56</v>
      </c>
      <c r="B118" s="18" t="s">
        <v>20</v>
      </c>
      <c r="C118" s="18" t="s">
        <v>4</v>
      </c>
      <c r="D118" s="18" t="s">
        <v>174</v>
      </c>
      <c r="E118" s="18" t="s">
        <v>19</v>
      </c>
      <c r="F118" s="19">
        <v>9000</v>
      </c>
      <c r="G118" s="19">
        <v>2000</v>
      </c>
      <c r="H118" s="19">
        <v>414</v>
      </c>
      <c r="I118" s="19"/>
      <c r="J118" s="10">
        <f t="shared" si="6"/>
        <v>4.6</v>
      </c>
      <c r="K118" s="15"/>
    </row>
    <row r="119" spans="1:11" ht="31.5" customHeight="1">
      <c r="A119" s="21" t="s">
        <v>21</v>
      </c>
      <c r="B119" s="12" t="s">
        <v>20</v>
      </c>
      <c r="C119" s="12" t="s">
        <v>20</v>
      </c>
      <c r="D119" s="12"/>
      <c r="E119" s="12"/>
      <c r="F119" s="14">
        <f>SUM(F120+F122)</f>
        <v>4905</v>
      </c>
      <c r="G119" s="14"/>
      <c r="H119" s="14">
        <f>SUM(H120+H122)</f>
        <v>2149</v>
      </c>
      <c r="I119" s="15"/>
      <c r="J119" s="16">
        <f>SUM(H119/F119*100)</f>
        <v>43.81243628950051</v>
      </c>
      <c r="K119" s="15"/>
    </row>
    <row r="120" spans="1:11" ht="64.5" customHeight="1">
      <c r="A120" s="17" t="s">
        <v>74</v>
      </c>
      <c r="B120" s="18" t="s">
        <v>20</v>
      </c>
      <c r="C120" s="18" t="s">
        <v>20</v>
      </c>
      <c r="D120" s="18" t="s">
        <v>5</v>
      </c>
      <c r="E120" s="18"/>
      <c r="F120" s="19">
        <f>SUM(F121)</f>
        <v>4765</v>
      </c>
      <c r="G120" s="19"/>
      <c r="H120" s="19">
        <f>SUM(H121)</f>
        <v>2149</v>
      </c>
      <c r="I120" s="15"/>
      <c r="J120" s="10">
        <f>SUM(H120/F120*100)</f>
        <v>45.099685204617</v>
      </c>
      <c r="K120" s="15"/>
    </row>
    <row r="121" spans="1:11" ht="31.5" customHeight="1">
      <c r="A121" s="17" t="s">
        <v>66</v>
      </c>
      <c r="B121" s="18" t="s">
        <v>20</v>
      </c>
      <c r="C121" s="18" t="s">
        <v>20</v>
      </c>
      <c r="D121" s="18" t="s">
        <v>5</v>
      </c>
      <c r="E121" s="18" t="s">
        <v>67</v>
      </c>
      <c r="F121" s="19">
        <v>4765</v>
      </c>
      <c r="G121" s="19"/>
      <c r="H121" s="15">
        <v>2149</v>
      </c>
      <c r="I121" s="15"/>
      <c r="J121" s="10">
        <f>SUM(H121/F121*100)</f>
        <v>45.099685204617</v>
      </c>
      <c r="K121" s="15"/>
    </row>
    <row r="122" spans="1:11" ht="66" customHeight="1">
      <c r="A122" s="17" t="s">
        <v>175</v>
      </c>
      <c r="B122" s="18" t="s">
        <v>20</v>
      </c>
      <c r="C122" s="18" t="s">
        <v>20</v>
      </c>
      <c r="D122" s="18" t="s">
        <v>176</v>
      </c>
      <c r="E122" s="18"/>
      <c r="F122" s="19">
        <f>F123</f>
        <v>140</v>
      </c>
      <c r="G122" s="19"/>
      <c r="H122" s="15"/>
      <c r="I122" s="15"/>
      <c r="J122" s="10"/>
      <c r="K122" s="15"/>
    </row>
    <row r="123" spans="1:11" ht="51.75" customHeight="1">
      <c r="A123" s="22" t="s">
        <v>56</v>
      </c>
      <c r="B123" s="18" t="s">
        <v>20</v>
      </c>
      <c r="C123" s="18" t="s">
        <v>20</v>
      </c>
      <c r="D123" s="18" t="s">
        <v>176</v>
      </c>
      <c r="E123" s="18" t="s">
        <v>19</v>
      </c>
      <c r="F123" s="19">
        <v>140</v>
      </c>
      <c r="G123" s="19"/>
      <c r="H123" s="15"/>
      <c r="I123" s="15"/>
      <c r="J123" s="10"/>
      <c r="K123" s="15"/>
    </row>
    <row r="124" spans="1:11" ht="16.5" customHeight="1">
      <c r="A124" s="23" t="s">
        <v>83</v>
      </c>
      <c r="B124" s="24" t="s">
        <v>9</v>
      </c>
      <c r="C124" s="24" t="s">
        <v>84</v>
      </c>
      <c r="D124" s="24"/>
      <c r="E124" s="24"/>
      <c r="F124" s="9">
        <f>SUM(F125)</f>
        <v>8308</v>
      </c>
      <c r="G124" s="9"/>
      <c r="H124" s="9">
        <f>SUM(H125)</f>
        <v>3571</v>
      </c>
      <c r="I124" s="9"/>
      <c r="J124" s="26">
        <f aca="true" t="shared" si="7" ref="J124:J131">SUM(H124/F124*100)</f>
        <v>42.9826673086182</v>
      </c>
      <c r="K124" s="10"/>
    </row>
    <row r="125" spans="1:11" ht="33" customHeight="1">
      <c r="A125" s="11" t="s">
        <v>65</v>
      </c>
      <c r="B125" s="12" t="s">
        <v>9</v>
      </c>
      <c r="C125" s="12" t="s">
        <v>20</v>
      </c>
      <c r="D125" s="12"/>
      <c r="E125" s="12"/>
      <c r="F125" s="14">
        <f>F126</f>
        <v>8308</v>
      </c>
      <c r="G125" s="14"/>
      <c r="H125" s="14">
        <f>H126</f>
        <v>3571</v>
      </c>
      <c r="I125" s="14"/>
      <c r="J125" s="16">
        <f t="shared" si="7"/>
        <v>42.9826673086182</v>
      </c>
      <c r="K125" s="10"/>
    </row>
    <row r="126" spans="1:11" ht="33.75" customHeight="1">
      <c r="A126" s="17" t="s">
        <v>171</v>
      </c>
      <c r="B126" s="18" t="s">
        <v>9</v>
      </c>
      <c r="C126" s="18" t="s">
        <v>20</v>
      </c>
      <c r="D126" s="18" t="s">
        <v>172</v>
      </c>
      <c r="E126" s="18"/>
      <c r="F126" s="19">
        <f>F127+F128+F129</f>
        <v>8308</v>
      </c>
      <c r="G126" s="19"/>
      <c r="H126" s="19">
        <f>H127+H128+H129</f>
        <v>3571</v>
      </c>
      <c r="I126" s="15"/>
      <c r="J126" s="10">
        <f t="shared" si="7"/>
        <v>42.9826673086182</v>
      </c>
      <c r="K126" s="15"/>
    </row>
    <row r="127" spans="1:11" ht="33" customHeight="1">
      <c r="A127" s="22" t="s">
        <v>127</v>
      </c>
      <c r="B127" s="18" t="s">
        <v>9</v>
      </c>
      <c r="C127" s="18" t="s">
        <v>20</v>
      </c>
      <c r="D127" s="18" t="s">
        <v>172</v>
      </c>
      <c r="E127" s="18" t="s">
        <v>6</v>
      </c>
      <c r="F127" s="19">
        <v>2243</v>
      </c>
      <c r="G127" s="19"/>
      <c r="H127" s="15">
        <v>888</v>
      </c>
      <c r="I127" s="15"/>
      <c r="J127" s="10">
        <f t="shared" si="7"/>
        <v>39.58983504235399</v>
      </c>
      <c r="K127" s="15"/>
    </row>
    <row r="128" spans="1:11" ht="49.5" customHeight="1">
      <c r="A128" s="22" t="s">
        <v>56</v>
      </c>
      <c r="B128" s="18" t="s">
        <v>9</v>
      </c>
      <c r="C128" s="18" t="s">
        <v>20</v>
      </c>
      <c r="D128" s="18" t="s">
        <v>172</v>
      </c>
      <c r="E128" s="18" t="s">
        <v>19</v>
      </c>
      <c r="F128" s="19">
        <v>6050</v>
      </c>
      <c r="G128" s="19"/>
      <c r="H128" s="15">
        <v>2668</v>
      </c>
      <c r="I128" s="15"/>
      <c r="J128" s="10">
        <f t="shared" si="7"/>
        <v>44.099173553719005</v>
      </c>
      <c r="K128" s="15"/>
    </row>
    <row r="129" spans="1:11" ht="35.25" customHeight="1">
      <c r="A129" s="22" t="s">
        <v>133</v>
      </c>
      <c r="B129" s="18" t="s">
        <v>9</v>
      </c>
      <c r="C129" s="18" t="s">
        <v>20</v>
      </c>
      <c r="D129" s="18" t="s">
        <v>172</v>
      </c>
      <c r="E129" s="18" t="s">
        <v>134</v>
      </c>
      <c r="F129" s="19">
        <v>15</v>
      </c>
      <c r="G129" s="19"/>
      <c r="H129" s="15">
        <v>15</v>
      </c>
      <c r="I129" s="15"/>
      <c r="J129" s="10">
        <f t="shared" si="7"/>
        <v>100</v>
      </c>
      <c r="K129" s="15"/>
    </row>
    <row r="130" spans="1:11" ht="18.75" customHeight="1">
      <c r="A130" s="23" t="s">
        <v>85</v>
      </c>
      <c r="B130" s="24" t="s">
        <v>31</v>
      </c>
      <c r="C130" s="24" t="s">
        <v>84</v>
      </c>
      <c r="D130" s="24"/>
      <c r="E130" s="24"/>
      <c r="F130" s="9">
        <f>SUM(F131+F147+F164)</f>
        <v>217772.59999999998</v>
      </c>
      <c r="G130" s="9">
        <f>SUM(G131+G147+G164)</f>
        <v>117563.1</v>
      </c>
      <c r="H130" s="9">
        <f>SUM(H131+H147+H164)</f>
        <v>78879.6</v>
      </c>
      <c r="I130" s="54">
        <f>SUM(I131+I147+I164)</f>
        <v>31491</v>
      </c>
      <c r="J130" s="26">
        <f t="shared" si="7"/>
        <v>36.22108566458775</v>
      </c>
      <c r="K130" s="26">
        <f>SUM(I130/G130*100)</f>
        <v>26.786466161576207</v>
      </c>
    </row>
    <row r="131" spans="1:11" ht="18" customHeight="1">
      <c r="A131" s="21" t="s">
        <v>32</v>
      </c>
      <c r="B131" s="12" t="s">
        <v>31</v>
      </c>
      <c r="C131" s="12" t="s">
        <v>7</v>
      </c>
      <c r="D131" s="12"/>
      <c r="E131" s="12"/>
      <c r="F131" s="14">
        <f>SUM(F137+F132+F139+F144+F135)</f>
        <v>192397.3</v>
      </c>
      <c r="G131" s="14">
        <f>SUM(G137+G132+G139+G144+G135)</f>
        <v>113853.3</v>
      </c>
      <c r="H131" s="14">
        <f>SUM(H137+H132+H139+H144+H135)</f>
        <v>66639.6</v>
      </c>
      <c r="I131" s="14">
        <f>SUM(I137+I132+I139+I144+I135)</f>
        <v>28750</v>
      </c>
      <c r="J131" s="16">
        <f t="shared" si="7"/>
        <v>34.63645279845404</v>
      </c>
      <c r="K131" s="16">
        <f>SUM(I131/G131*100)</f>
        <v>25.251793316487092</v>
      </c>
    </row>
    <row r="132" spans="1:11" ht="33" customHeight="1">
      <c r="A132" s="22" t="s">
        <v>33</v>
      </c>
      <c r="B132" s="18" t="s">
        <v>31</v>
      </c>
      <c r="C132" s="18" t="s">
        <v>7</v>
      </c>
      <c r="D132" s="18" t="s">
        <v>34</v>
      </c>
      <c r="E132" s="18"/>
      <c r="F132" s="19">
        <f>F133+F134</f>
        <v>30070</v>
      </c>
      <c r="G132" s="19"/>
      <c r="H132" s="19">
        <f>H133+H134</f>
        <v>13665.8</v>
      </c>
      <c r="I132" s="19"/>
      <c r="J132" s="10">
        <f aca="true" t="shared" si="8" ref="J132:K147">SUM(H132/F132*100)</f>
        <v>45.44662454273362</v>
      </c>
      <c r="K132" s="15"/>
    </row>
    <row r="133" spans="1:11" ht="35.25" customHeight="1">
      <c r="A133" s="22" t="s">
        <v>127</v>
      </c>
      <c r="B133" s="18" t="s">
        <v>31</v>
      </c>
      <c r="C133" s="18" t="s">
        <v>7</v>
      </c>
      <c r="D133" s="18" t="s">
        <v>34</v>
      </c>
      <c r="E133" s="18" t="s">
        <v>6</v>
      </c>
      <c r="F133" s="19">
        <v>24961.2</v>
      </c>
      <c r="G133" s="19"/>
      <c r="H133" s="15">
        <v>8557</v>
      </c>
      <c r="I133" s="15"/>
      <c r="J133" s="10">
        <f t="shared" si="8"/>
        <v>34.28120442927423</v>
      </c>
      <c r="K133" s="15"/>
    </row>
    <row r="134" spans="1:11" ht="21" customHeight="1">
      <c r="A134" s="22" t="s">
        <v>69</v>
      </c>
      <c r="B134" s="18" t="s">
        <v>31</v>
      </c>
      <c r="C134" s="18" t="s">
        <v>7</v>
      </c>
      <c r="D134" s="18" t="s">
        <v>34</v>
      </c>
      <c r="E134" s="18" t="s">
        <v>68</v>
      </c>
      <c r="F134" s="19">
        <v>5108.8</v>
      </c>
      <c r="G134" s="19"/>
      <c r="H134" s="15">
        <v>5108.8</v>
      </c>
      <c r="I134" s="15"/>
      <c r="J134" s="10">
        <f t="shared" si="8"/>
        <v>100</v>
      </c>
      <c r="K134" s="15"/>
    </row>
    <row r="135" spans="1:11" ht="18.75" customHeight="1">
      <c r="A135" s="22" t="s">
        <v>132</v>
      </c>
      <c r="B135" s="18" t="s">
        <v>31</v>
      </c>
      <c r="C135" s="18" t="s">
        <v>7</v>
      </c>
      <c r="D135" s="18" t="s">
        <v>50</v>
      </c>
      <c r="E135" s="18"/>
      <c r="F135" s="19">
        <f>F136</f>
        <v>15201</v>
      </c>
      <c r="G135" s="19">
        <f>G136</f>
        <v>15201</v>
      </c>
      <c r="H135" s="15"/>
      <c r="I135" s="15"/>
      <c r="J135" s="10"/>
      <c r="K135" s="15"/>
    </row>
    <row r="136" spans="1:11" ht="48.75" customHeight="1">
      <c r="A136" s="22" t="s">
        <v>56</v>
      </c>
      <c r="B136" s="18" t="s">
        <v>31</v>
      </c>
      <c r="C136" s="18" t="s">
        <v>7</v>
      </c>
      <c r="D136" s="18" t="s">
        <v>50</v>
      </c>
      <c r="E136" s="18" t="s">
        <v>19</v>
      </c>
      <c r="F136" s="19">
        <v>15201</v>
      </c>
      <c r="G136" s="19">
        <v>15201</v>
      </c>
      <c r="H136" s="15"/>
      <c r="I136" s="15"/>
      <c r="J136" s="10"/>
      <c r="K136" s="15"/>
    </row>
    <row r="137" spans="1:11" ht="19.5" customHeight="1">
      <c r="A137" s="22" t="s">
        <v>71</v>
      </c>
      <c r="B137" s="18" t="s">
        <v>31</v>
      </c>
      <c r="C137" s="18" t="s">
        <v>7</v>
      </c>
      <c r="D137" s="18" t="s">
        <v>72</v>
      </c>
      <c r="E137" s="18"/>
      <c r="F137" s="19">
        <f>F138</f>
        <v>98652.3</v>
      </c>
      <c r="G137" s="19">
        <f>G138</f>
        <v>98652.3</v>
      </c>
      <c r="H137" s="19">
        <f>H138</f>
        <v>28750</v>
      </c>
      <c r="I137" s="19">
        <f>I138</f>
        <v>28750</v>
      </c>
      <c r="J137" s="10">
        <f t="shared" si="8"/>
        <v>29.142756935215903</v>
      </c>
      <c r="K137" s="10">
        <f t="shared" si="8"/>
        <v>29.142756935215903</v>
      </c>
    </row>
    <row r="138" spans="1:11" ht="66.75" customHeight="1">
      <c r="A138" s="17" t="s">
        <v>93</v>
      </c>
      <c r="B138" s="18" t="s">
        <v>31</v>
      </c>
      <c r="C138" s="18" t="s">
        <v>7</v>
      </c>
      <c r="D138" s="18" t="s">
        <v>72</v>
      </c>
      <c r="E138" s="18" t="s">
        <v>55</v>
      </c>
      <c r="F138" s="19">
        <v>98652.3</v>
      </c>
      <c r="G138" s="19">
        <v>98652.3</v>
      </c>
      <c r="H138" s="15">
        <v>28750</v>
      </c>
      <c r="I138" s="15">
        <v>28750</v>
      </c>
      <c r="J138" s="10">
        <f t="shared" si="8"/>
        <v>29.142756935215903</v>
      </c>
      <c r="K138" s="10">
        <f t="shared" si="8"/>
        <v>29.142756935215903</v>
      </c>
    </row>
    <row r="139" spans="1:11" ht="52.5" customHeight="1">
      <c r="A139" s="17" t="s">
        <v>177</v>
      </c>
      <c r="B139" s="18" t="s">
        <v>31</v>
      </c>
      <c r="C139" s="18" t="s">
        <v>7</v>
      </c>
      <c r="D139" s="18" t="s">
        <v>178</v>
      </c>
      <c r="E139" s="18"/>
      <c r="F139" s="19">
        <f>F140+F141+F142+F143</f>
        <v>28798.5</v>
      </c>
      <c r="G139" s="19"/>
      <c r="H139" s="19">
        <f>H140+H141+H142+H143</f>
        <v>12442.8</v>
      </c>
      <c r="I139" s="15"/>
      <c r="J139" s="10">
        <f t="shared" si="8"/>
        <v>43.20641700088546</v>
      </c>
      <c r="K139" s="15"/>
    </row>
    <row r="140" spans="1:11" ht="35.25" customHeight="1">
      <c r="A140" s="22" t="s">
        <v>127</v>
      </c>
      <c r="B140" s="18" t="s">
        <v>31</v>
      </c>
      <c r="C140" s="18" t="s">
        <v>7</v>
      </c>
      <c r="D140" s="18" t="s">
        <v>178</v>
      </c>
      <c r="E140" s="18" t="s">
        <v>6</v>
      </c>
      <c r="F140" s="19">
        <v>16731.2</v>
      </c>
      <c r="G140" s="19"/>
      <c r="H140" s="15">
        <v>6022</v>
      </c>
      <c r="I140" s="15"/>
      <c r="J140" s="10">
        <f t="shared" si="8"/>
        <v>35.99263651142775</v>
      </c>
      <c r="K140" s="15"/>
    </row>
    <row r="141" spans="1:11" ht="54.75" customHeight="1">
      <c r="A141" s="22" t="s">
        <v>56</v>
      </c>
      <c r="B141" s="18" t="s">
        <v>31</v>
      </c>
      <c r="C141" s="18" t="s">
        <v>7</v>
      </c>
      <c r="D141" s="18" t="s">
        <v>178</v>
      </c>
      <c r="E141" s="18" t="s">
        <v>19</v>
      </c>
      <c r="F141" s="19">
        <v>4633</v>
      </c>
      <c r="G141" s="19"/>
      <c r="H141" s="15">
        <v>524</v>
      </c>
      <c r="I141" s="15"/>
      <c r="J141" s="10">
        <f t="shared" si="8"/>
        <v>11.310166199007123</v>
      </c>
      <c r="K141" s="15"/>
    </row>
    <row r="142" spans="1:11" ht="63.75" customHeight="1">
      <c r="A142" s="17" t="s">
        <v>93</v>
      </c>
      <c r="B142" s="18" t="s">
        <v>31</v>
      </c>
      <c r="C142" s="18" t="s">
        <v>7</v>
      </c>
      <c r="D142" s="18" t="s">
        <v>178</v>
      </c>
      <c r="E142" s="18" t="s">
        <v>55</v>
      </c>
      <c r="F142" s="19">
        <v>5225.5</v>
      </c>
      <c r="G142" s="19"/>
      <c r="H142" s="15">
        <v>3688</v>
      </c>
      <c r="I142" s="15"/>
      <c r="J142" s="10">
        <f t="shared" si="8"/>
        <v>70.57697827959048</v>
      </c>
      <c r="K142" s="15"/>
    </row>
    <row r="143" spans="1:11" ht="17.25" customHeight="1">
      <c r="A143" s="22" t="s">
        <v>69</v>
      </c>
      <c r="B143" s="18" t="s">
        <v>31</v>
      </c>
      <c r="C143" s="18" t="s">
        <v>7</v>
      </c>
      <c r="D143" s="18" t="s">
        <v>178</v>
      </c>
      <c r="E143" s="18" t="s">
        <v>68</v>
      </c>
      <c r="F143" s="19">
        <v>2208.8</v>
      </c>
      <c r="G143" s="19"/>
      <c r="H143" s="15">
        <v>2208.8</v>
      </c>
      <c r="I143" s="15"/>
      <c r="J143" s="10">
        <f t="shared" si="8"/>
        <v>100</v>
      </c>
      <c r="K143" s="15"/>
    </row>
    <row r="144" spans="1:11" ht="50.25" customHeight="1">
      <c r="A144" s="22" t="s">
        <v>179</v>
      </c>
      <c r="B144" s="18" t="s">
        <v>31</v>
      </c>
      <c r="C144" s="18" t="s">
        <v>7</v>
      </c>
      <c r="D144" s="18" t="s">
        <v>180</v>
      </c>
      <c r="E144" s="18"/>
      <c r="F144" s="19">
        <f>F145+F146</f>
        <v>19675.5</v>
      </c>
      <c r="G144" s="19"/>
      <c r="H144" s="19">
        <f>H145+H146</f>
        <v>11781</v>
      </c>
      <c r="I144" s="15"/>
      <c r="J144" s="10">
        <f t="shared" si="8"/>
        <v>59.876496150034306</v>
      </c>
      <c r="K144" s="15"/>
    </row>
    <row r="145" spans="1:11" ht="51.75" customHeight="1">
      <c r="A145" s="22" t="s">
        <v>181</v>
      </c>
      <c r="B145" s="18" t="s">
        <v>31</v>
      </c>
      <c r="C145" s="18" t="s">
        <v>7</v>
      </c>
      <c r="D145" s="18" t="s">
        <v>180</v>
      </c>
      <c r="E145" s="18" t="s">
        <v>131</v>
      </c>
      <c r="F145" s="19">
        <v>19585</v>
      </c>
      <c r="G145" s="19"/>
      <c r="H145" s="15">
        <v>11781</v>
      </c>
      <c r="I145" s="15"/>
      <c r="J145" s="10">
        <f t="shared" si="8"/>
        <v>60.15317845289763</v>
      </c>
      <c r="K145" s="15"/>
    </row>
    <row r="146" spans="1:11" ht="31.5">
      <c r="A146" s="22" t="s">
        <v>133</v>
      </c>
      <c r="B146" s="18" t="s">
        <v>31</v>
      </c>
      <c r="C146" s="18" t="s">
        <v>7</v>
      </c>
      <c r="D146" s="18" t="s">
        <v>180</v>
      </c>
      <c r="E146" s="18" t="s">
        <v>134</v>
      </c>
      <c r="F146" s="19">
        <v>90.5</v>
      </c>
      <c r="G146" s="19"/>
      <c r="H146" s="15"/>
      <c r="I146" s="15"/>
      <c r="J146" s="10"/>
      <c r="K146" s="15"/>
    </row>
    <row r="147" spans="1:11" ht="18.75" customHeight="1">
      <c r="A147" s="21" t="s">
        <v>35</v>
      </c>
      <c r="B147" s="12" t="s">
        <v>31</v>
      </c>
      <c r="C147" s="12" t="s">
        <v>31</v>
      </c>
      <c r="D147" s="12"/>
      <c r="E147" s="12"/>
      <c r="F147" s="14">
        <f>SUM(F148+F155+F161+F153)</f>
        <v>19943.8</v>
      </c>
      <c r="G147" s="14">
        <f>SUM(G148+G155+G161+G153)</f>
        <v>3709.7999999999997</v>
      </c>
      <c r="H147" s="14">
        <f>SUM(H148+H155+H161+H153)</f>
        <v>10237</v>
      </c>
      <c r="I147" s="14">
        <f>SUM(I148+I155+I161+I153)</f>
        <v>2741</v>
      </c>
      <c r="J147" s="16">
        <f t="shared" si="8"/>
        <v>51.32923515077368</v>
      </c>
      <c r="K147" s="16">
        <f t="shared" si="8"/>
        <v>73.88538465685482</v>
      </c>
    </row>
    <row r="148" spans="1:11" ht="18.75" customHeight="1">
      <c r="A148" s="22" t="s">
        <v>77</v>
      </c>
      <c r="B148" s="18" t="s">
        <v>31</v>
      </c>
      <c r="C148" s="18" t="s">
        <v>31</v>
      </c>
      <c r="D148" s="18" t="s">
        <v>36</v>
      </c>
      <c r="E148" s="18"/>
      <c r="F148" s="19">
        <f>F149+F151+F152+F150</f>
        <v>8229.1</v>
      </c>
      <c r="G148" s="19">
        <f>G149+G151+G152+G150</f>
        <v>3689.1</v>
      </c>
      <c r="H148" s="19">
        <f>H149+H151+H152+H150</f>
        <v>4772</v>
      </c>
      <c r="I148" s="19">
        <f>I149+I151+I152+I150</f>
        <v>2741</v>
      </c>
      <c r="J148" s="10">
        <f aca="true" t="shared" si="9" ref="J148:K152">SUM(H148/F148*100)</f>
        <v>57.989330546475315</v>
      </c>
      <c r="K148" s="10">
        <f t="shared" si="9"/>
        <v>74.29996476105283</v>
      </c>
    </row>
    <row r="149" spans="1:11" ht="50.25" customHeight="1">
      <c r="A149" s="22" t="s">
        <v>56</v>
      </c>
      <c r="B149" s="18" t="s">
        <v>31</v>
      </c>
      <c r="C149" s="18" t="s">
        <v>31</v>
      </c>
      <c r="D149" s="18" t="s">
        <v>36</v>
      </c>
      <c r="E149" s="18" t="s">
        <v>19</v>
      </c>
      <c r="F149" s="19">
        <v>2792.1</v>
      </c>
      <c r="G149" s="19">
        <v>2249.1</v>
      </c>
      <c r="H149" s="15">
        <v>1629</v>
      </c>
      <c r="I149" s="15">
        <v>1301</v>
      </c>
      <c r="J149" s="10">
        <f t="shared" si="9"/>
        <v>58.34318255076823</v>
      </c>
      <c r="K149" s="10">
        <f t="shared" si="9"/>
        <v>57.84536036636877</v>
      </c>
    </row>
    <row r="150" spans="1:11" ht="50.25" customHeight="1">
      <c r="A150" s="22" t="s">
        <v>184</v>
      </c>
      <c r="B150" s="18" t="s">
        <v>31</v>
      </c>
      <c r="C150" s="18" t="s">
        <v>31</v>
      </c>
      <c r="D150" s="18" t="s">
        <v>36</v>
      </c>
      <c r="E150" s="18" t="s">
        <v>105</v>
      </c>
      <c r="F150" s="19">
        <v>702</v>
      </c>
      <c r="G150" s="19"/>
      <c r="H150" s="15"/>
      <c r="I150" s="15"/>
      <c r="J150" s="10"/>
      <c r="K150" s="10"/>
    </row>
    <row r="151" spans="1:11" ht="31.5" customHeight="1">
      <c r="A151" s="22" t="s">
        <v>133</v>
      </c>
      <c r="B151" s="18" t="s">
        <v>31</v>
      </c>
      <c r="C151" s="18" t="s">
        <v>31</v>
      </c>
      <c r="D151" s="18" t="s">
        <v>36</v>
      </c>
      <c r="E151" s="18" t="s">
        <v>134</v>
      </c>
      <c r="F151" s="19">
        <v>2650</v>
      </c>
      <c r="G151" s="19"/>
      <c r="H151" s="15">
        <v>1153</v>
      </c>
      <c r="I151" s="15"/>
      <c r="J151" s="10">
        <f t="shared" si="9"/>
        <v>43.50943396226415</v>
      </c>
      <c r="K151" s="10"/>
    </row>
    <row r="152" spans="1:11" ht="31.5" customHeight="1">
      <c r="A152" s="22" t="s">
        <v>141</v>
      </c>
      <c r="B152" s="18" t="s">
        <v>31</v>
      </c>
      <c r="C152" s="18" t="s">
        <v>31</v>
      </c>
      <c r="D152" s="18" t="s">
        <v>36</v>
      </c>
      <c r="E152" s="18" t="s">
        <v>142</v>
      </c>
      <c r="F152" s="19">
        <v>2085</v>
      </c>
      <c r="G152" s="19">
        <v>1440</v>
      </c>
      <c r="H152" s="15">
        <v>1990</v>
      </c>
      <c r="I152" s="15">
        <v>1440</v>
      </c>
      <c r="J152" s="10">
        <f t="shared" si="9"/>
        <v>95.44364508393285</v>
      </c>
      <c r="K152" s="10">
        <f t="shared" si="9"/>
        <v>100</v>
      </c>
    </row>
    <row r="153" spans="1:11" ht="15.75">
      <c r="A153" s="22" t="s">
        <v>71</v>
      </c>
      <c r="B153" s="18" t="s">
        <v>31</v>
      </c>
      <c r="C153" s="18" t="s">
        <v>31</v>
      </c>
      <c r="D153" s="18" t="s">
        <v>72</v>
      </c>
      <c r="E153" s="18"/>
      <c r="F153" s="19">
        <f>F154</f>
        <v>20.7</v>
      </c>
      <c r="G153" s="19">
        <f>G154</f>
        <v>20.7</v>
      </c>
      <c r="H153" s="15"/>
      <c r="I153" s="15"/>
      <c r="J153" s="10"/>
      <c r="K153" s="10"/>
    </row>
    <row r="154" spans="1:11" ht="31.5" customHeight="1">
      <c r="A154" s="22" t="s">
        <v>141</v>
      </c>
      <c r="B154" s="18" t="s">
        <v>31</v>
      </c>
      <c r="C154" s="18" t="s">
        <v>31</v>
      </c>
      <c r="D154" s="18" t="s">
        <v>72</v>
      </c>
      <c r="E154" s="18" t="s">
        <v>142</v>
      </c>
      <c r="F154" s="19">
        <v>20.7</v>
      </c>
      <c r="G154" s="19">
        <v>20.7</v>
      </c>
      <c r="H154" s="15"/>
      <c r="I154" s="15"/>
      <c r="J154" s="10"/>
      <c r="K154" s="10"/>
    </row>
    <row r="155" spans="1:11" ht="36" customHeight="1">
      <c r="A155" s="22" t="s">
        <v>182</v>
      </c>
      <c r="B155" s="18" t="s">
        <v>31</v>
      </c>
      <c r="C155" s="18" t="s">
        <v>31</v>
      </c>
      <c r="D155" s="18" t="s">
        <v>183</v>
      </c>
      <c r="E155" s="18"/>
      <c r="F155" s="19">
        <f>F156+F157+F158+F159+F160</f>
        <v>10441</v>
      </c>
      <c r="G155" s="19"/>
      <c r="H155" s="19">
        <f>H156+H157+H158+H159+H160</f>
        <v>5113</v>
      </c>
      <c r="I155" s="19"/>
      <c r="J155" s="10">
        <f>SUM(H155/F155*100)</f>
        <v>48.97040513360789</v>
      </c>
      <c r="K155" s="10"/>
    </row>
    <row r="156" spans="1:11" ht="50.25" customHeight="1">
      <c r="A156" s="22" t="s">
        <v>56</v>
      </c>
      <c r="B156" s="18" t="s">
        <v>31</v>
      </c>
      <c r="C156" s="18" t="s">
        <v>31</v>
      </c>
      <c r="D156" s="18" t="s">
        <v>183</v>
      </c>
      <c r="E156" s="18" t="s">
        <v>19</v>
      </c>
      <c r="F156" s="19">
        <v>250</v>
      </c>
      <c r="G156" s="19"/>
      <c r="H156" s="15"/>
      <c r="I156" s="15"/>
      <c r="J156" s="10"/>
      <c r="K156" s="10"/>
    </row>
    <row r="157" spans="1:11" ht="51.75" customHeight="1">
      <c r="A157" s="22" t="s">
        <v>184</v>
      </c>
      <c r="B157" s="18" t="s">
        <v>31</v>
      </c>
      <c r="C157" s="18" t="s">
        <v>31</v>
      </c>
      <c r="D157" s="18" t="s">
        <v>183</v>
      </c>
      <c r="E157" s="18" t="s">
        <v>105</v>
      </c>
      <c r="F157" s="19">
        <v>609</v>
      </c>
      <c r="G157" s="19"/>
      <c r="H157" s="15">
        <v>303</v>
      </c>
      <c r="I157" s="15"/>
      <c r="J157" s="10">
        <f aca="true" t="shared" si="10" ref="J157:J163">SUM(H157/F157*100)</f>
        <v>49.75369458128079</v>
      </c>
      <c r="K157" s="10"/>
    </row>
    <row r="158" spans="1:11" ht="50.25" customHeight="1">
      <c r="A158" s="22" t="s">
        <v>181</v>
      </c>
      <c r="B158" s="18" t="s">
        <v>31</v>
      </c>
      <c r="C158" s="18" t="s">
        <v>31</v>
      </c>
      <c r="D158" s="18" t="s">
        <v>183</v>
      </c>
      <c r="E158" s="18" t="s">
        <v>131</v>
      </c>
      <c r="F158" s="19">
        <v>7195</v>
      </c>
      <c r="G158" s="19"/>
      <c r="H158" s="15">
        <v>3782</v>
      </c>
      <c r="I158" s="15"/>
      <c r="J158" s="10">
        <f t="shared" si="10"/>
        <v>52.5642807505212</v>
      </c>
      <c r="K158" s="10"/>
    </row>
    <row r="159" spans="1:11" ht="33" customHeight="1">
      <c r="A159" s="22" t="s">
        <v>133</v>
      </c>
      <c r="B159" s="18" t="s">
        <v>31</v>
      </c>
      <c r="C159" s="18" t="s">
        <v>31</v>
      </c>
      <c r="D159" s="18" t="s">
        <v>183</v>
      </c>
      <c r="E159" s="18" t="s">
        <v>134</v>
      </c>
      <c r="F159" s="19">
        <v>2337</v>
      </c>
      <c r="G159" s="19"/>
      <c r="H159" s="15">
        <v>978</v>
      </c>
      <c r="I159" s="15"/>
      <c r="J159" s="10">
        <f t="shared" si="10"/>
        <v>41.84852374839538</v>
      </c>
      <c r="K159" s="10"/>
    </row>
    <row r="160" spans="1:11" ht="33" customHeight="1">
      <c r="A160" s="22" t="s">
        <v>141</v>
      </c>
      <c r="B160" s="18" t="s">
        <v>31</v>
      </c>
      <c r="C160" s="18" t="s">
        <v>31</v>
      </c>
      <c r="D160" s="18" t="s">
        <v>183</v>
      </c>
      <c r="E160" s="18" t="s">
        <v>142</v>
      </c>
      <c r="F160" s="19">
        <v>50</v>
      </c>
      <c r="G160" s="19"/>
      <c r="H160" s="15">
        <v>50</v>
      </c>
      <c r="I160" s="15"/>
      <c r="J160" s="10">
        <f t="shared" si="10"/>
        <v>100</v>
      </c>
      <c r="K160" s="10"/>
    </row>
    <row r="161" spans="1:11" ht="65.25" customHeight="1">
      <c r="A161" s="22" t="s">
        <v>185</v>
      </c>
      <c r="B161" s="18" t="s">
        <v>31</v>
      </c>
      <c r="C161" s="18" t="s">
        <v>31</v>
      </c>
      <c r="D161" s="18" t="s">
        <v>186</v>
      </c>
      <c r="E161" s="18"/>
      <c r="F161" s="19">
        <f>F162+F163</f>
        <v>1253</v>
      </c>
      <c r="G161" s="19"/>
      <c r="H161" s="19">
        <f>H162+H163</f>
        <v>352</v>
      </c>
      <c r="I161" s="15"/>
      <c r="J161" s="10">
        <f t="shared" si="10"/>
        <v>28.092577813248205</v>
      </c>
      <c r="K161" s="10"/>
    </row>
    <row r="162" spans="1:11" ht="51.75" customHeight="1">
      <c r="A162" s="22" t="s">
        <v>149</v>
      </c>
      <c r="B162" s="18" t="s">
        <v>31</v>
      </c>
      <c r="C162" s="18" t="s">
        <v>31</v>
      </c>
      <c r="D162" s="18" t="s">
        <v>186</v>
      </c>
      <c r="E162" s="18" t="s">
        <v>148</v>
      </c>
      <c r="F162" s="19">
        <v>632.7</v>
      </c>
      <c r="G162" s="19"/>
      <c r="H162" s="15">
        <v>253</v>
      </c>
      <c r="I162" s="15"/>
      <c r="J162" s="10">
        <f t="shared" si="10"/>
        <v>39.98735577682946</v>
      </c>
      <c r="K162" s="10"/>
    </row>
    <row r="163" spans="1:11" ht="33" customHeight="1">
      <c r="A163" s="22" t="s">
        <v>133</v>
      </c>
      <c r="B163" s="18" t="s">
        <v>31</v>
      </c>
      <c r="C163" s="18" t="s">
        <v>31</v>
      </c>
      <c r="D163" s="18" t="s">
        <v>186</v>
      </c>
      <c r="E163" s="18" t="s">
        <v>134</v>
      </c>
      <c r="F163" s="19">
        <v>620.3</v>
      </c>
      <c r="G163" s="19"/>
      <c r="H163" s="15">
        <v>99</v>
      </c>
      <c r="I163" s="15"/>
      <c r="J163" s="10">
        <f t="shared" si="10"/>
        <v>15.960019345477997</v>
      </c>
      <c r="K163" s="10"/>
    </row>
    <row r="164" spans="1:11" ht="18.75" customHeight="1">
      <c r="A164" s="21" t="s">
        <v>38</v>
      </c>
      <c r="B164" s="12" t="s">
        <v>31</v>
      </c>
      <c r="C164" s="12" t="s">
        <v>37</v>
      </c>
      <c r="D164" s="12"/>
      <c r="E164" s="12"/>
      <c r="F164" s="14">
        <f>SUM(F165+F167)</f>
        <v>5431.5</v>
      </c>
      <c r="G164" s="14"/>
      <c r="H164" s="14">
        <f>SUM(H165+H167)</f>
        <v>2003</v>
      </c>
      <c r="I164" s="15"/>
      <c r="J164" s="16">
        <f aca="true" t="shared" si="11" ref="J164:J184">SUM(H164/F164*100)</f>
        <v>36.87747399429255</v>
      </c>
      <c r="K164" s="15"/>
    </row>
    <row r="165" spans="1:11" ht="21" customHeight="1">
      <c r="A165" s="22" t="s">
        <v>111</v>
      </c>
      <c r="B165" s="18" t="s">
        <v>31</v>
      </c>
      <c r="C165" s="18" t="s">
        <v>37</v>
      </c>
      <c r="D165" s="18" t="s">
        <v>112</v>
      </c>
      <c r="E165" s="18"/>
      <c r="F165" s="19">
        <f>SUM(F166)</f>
        <v>1274</v>
      </c>
      <c r="G165" s="19"/>
      <c r="H165" s="19">
        <f>SUM(H166)</f>
        <v>79</v>
      </c>
      <c r="I165" s="15"/>
      <c r="J165" s="10">
        <f t="shared" si="11"/>
        <v>6.200941915227629</v>
      </c>
      <c r="K165" s="15"/>
    </row>
    <row r="166" spans="1:11" ht="50.25" customHeight="1">
      <c r="A166" s="22" t="s">
        <v>56</v>
      </c>
      <c r="B166" s="18" t="s">
        <v>31</v>
      </c>
      <c r="C166" s="18" t="s">
        <v>37</v>
      </c>
      <c r="D166" s="18" t="s">
        <v>112</v>
      </c>
      <c r="E166" s="18" t="s">
        <v>19</v>
      </c>
      <c r="F166" s="19">
        <v>1274</v>
      </c>
      <c r="G166" s="19"/>
      <c r="H166" s="15">
        <v>79</v>
      </c>
      <c r="I166" s="15"/>
      <c r="J166" s="10">
        <f t="shared" si="11"/>
        <v>6.200941915227629</v>
      </c>
      <c r="K166" s="15"/>
    </row>
    <row r="167" spans="1:11" ht="85.5" customHeight="1">
      <c r="A167" s="22" t="s">
        <v>187</v>
      </c>
      <c r="B167" s="18" t="s">
        <v>31</v>
      </c>
      <c r="C167" s="18" t="s">
        <v>37</v>
      </c>
      <c r="D167" s="18" t="s">
        <v>188</v>
      </c>
      <c r="E167" s="18"/>
      <c r="F167" s="19">
        <f>F168</f>
        <v>4157.5</v>
      </c>
      <c r="G167" s="19"/>
      <c r="H167" s="19">
        <f>H168</f>
        <v>1924</v>
      </c>
      <c r="I167" s="15"/>
      <c r="J167" s="10">
        <f t="shared" si="11"/>
        <v>46.27781118460613</v>
      </c>
      <c r="K167" s="15"/>
    </row>
    <row r="168" spans="1:11" ht="36" customHeight="1">
      <c r="A168" s="22" t="s">
        <v>127</v>
      </c>
      <c r="B168" s="18" t="s">
        <v>31</v>
      </c>
      <c r="C168" s="18" t="s">
        <v>37</v>
      </c>
      <c r="D168" s="18" t="s">
        <v>188</v>
      </c>
      <c r="E168" s="18" t="s">
        <v>6</v>
      </c>
      <c r="F168" s="19">
        <v>4157.5</v>
      </c>
      <c r="G168" s="19"/>
      <c r="H168" s="15">
        <v>1924</v>
      </c>
      <c r="I168" s="15"/>
      <c r="J168" s="10">
        <f t="shared" si="11"/>
        <v>46.27781118460613</v>
      </c>
      <c r="K168" s="15"/>
    </row>
    <row r="169" spans="1:11" ht="20.25" customHeight="1">
      <c r="A169" s="23" t="s">
        <v>113</v>
      </c>
      <c r="B169" s="24" t="s">
        <v>39</v>
      </c>
      <c r="C169" s="24" t="s">
        <v>84</v>
      </c>
      <c r="D169" s="24"/>
      <c r="E169" s="24"/>
      <c r="F169" s="9">
        <f>SUM(F170)</f>
        <v>29866.6</v>
      </c>
      <c r="G169" s="9">
        <f>SUM(G170)</f>
        <v>105.1</v>
      </c>
      <c r="H169" s="9">
        <f>SUM(H170)</f>
        <v>15315</v>
      </c>
      <c r="I169" s="9"/>
      <c r="J169" s="26">
        <f t="shared" si="11"/>
        <v>51.278016245571976</v>
      </c>
      <c r="K169" s="26"/>
    </row>
    <row r="170" spans="1:11" ht="18.75" customHeight="1">
      <c r="A170" s="21" t="s">
        <v>114</v>
      </c>
      <c r="B170" s="12" t="s">
        <v>39</v>
      </c>
      <c r="C170" s="12" t="s">
        <v>3</v>
      </c>
      <c r="D170" s="12"/>
      <c r="E170" s="12"/>
      <c r="F170" s="14">
        <f>F173+F175+F171</f>
        <v>29866.6</v>
      </c>
      <c r="G170" s="14">
        <f>G173+G175+G171</f>
        <v>105.1</v>
      </c>
      <c r="H170" s="14">
        <f>H173+H175+H171</f>
        <v>15315</v>
      </c>
      <c r="I170" s="14"/>
      <c r="J170" s="16">
        <f t="shared" si="11"/>
        <v>51.278016245571976</v>
      </c>
      <c r="K170" s="16"/>
    </row>
    <row r="171" spans="1:11" ht="18.75" customHeight="1">
      <c r="A171" s="22" t="s">
        <v>71</v>
      </c>
      <c r="B171" s="18" t="s">
        <v>39</v>
      </c>
      <c r="C171" s="18" t="s">
        <v>3</v>
      </c>
      <c r="D171" s="18" t="s">
        <v>72</v>
      </c>
      <c r="E171" s="18"/>
      <c r="F171" s="19">
        <f>F172</f>
        <v>105.1</v>
      </c>
      <c r="G171" s="19">
        <f>G172</f>
        <v>105.1</v>
      </c>
      <c r="H171" s="19"/>
      <c r="I171" s="19"/>
      <c r="J171" s="10"/>
      <c r="K171" s="16"/>
    </row>
    <row r="172" spans="1:11" ht="31.5">
      <c r="A172" s="22" t="s">
        <v>133</v>
      </c>
      <c r="B172" s="18" t="s">
        <v>39</v>
      </c>
      <c r="C172" s="18" t="s">
        <v>3</v>
      </c>
      <c r="D172" s="18" t="s">
        <v>72</v>
      </c>
      <c r="E172" s="18" t="s">
        <v>134</v>
      </c>
      <c r="F172" s="19">
        <v>105.1</v>
      </c>
      <c r="G172" s="19">
        <v>105.1</v>
      </c>
      <c r="H172" s="19"/>
      <c r="I172" s="19"/>
      <c r="J172" s="10"/>
      <c r="K172" s="16"/>
    </row>
    <row r="173" spans="1:11" ht="66" customHeight="1">
      <c r="A173" s="22" t="s">
        <v>189</v>
      </c>
      <c r="B173" s="18" t="s">
        <v>39</v>
      </c>
      <c r="C173" s="18" t="s">
        <v>3</v>
      </c>
      <c r="D173" s="18" t="s">
        <v>190</v>
      </c>
      <c r="E173" s="18"/>
      <c r="F173" s="19">
        <f>SUM(F174)</f>
        <v>215.5</v>
      </c>
      <c r="G173" s="19"/>
      <c r="H173" s="19"/>
      <c r="I173" s="15"/>
      <c r="J173" s="16"/>
      <c r="K173" s="10"/>
    </row>
    <row r="174" spans="1:11" ht="32.25" customHeight="1">
      <c r="A174" s="22" t="s">
        <v>133</v>
      </c>
      <c r="B174" s="18" t="s">
        <v>39</v>
      </c>
      <c r="C174" s="18" t="s">
        <v>3</v>
      </c>
      <c r="D174" s="18" t="s">
        <v>190</v>
      </c>
      <c r="E174" s="18" t="s">
        <v>134</v>
      </c>
      <c r="F174" s="19">
        <v>215.5</v>
      </c>
      <c r="G174" s="19"/>
      <c r="H174" s="15"/>
      <c r="I174" s="15"/>
      <c r="J174" s="16"/>
      <c r="K174" s="10"/>
    </row>
    <row r="175" spans="1:11" ht="51" customHeight="1">
      <c r="A175" s="22" t="s">
        <v>179</v>
      </c>
      <c r="B175" s="18" t="s">
        <v>39</v>
      </c>
      <c r="C175" s="18" t="s">
        <v>3</v>
      </c>
      <c r="D175" s="18" t="s">
        <v>180</v>
      </c>
      <c r="E175" s="18"/>
      <c r="F175" s="19">
        <f>F176+F177+F178</f>
        <v>29546</v>
      </c>
      <c r="G175" s="19"/>
      <c r="H175" s="19">
        <f>H176+H177+H178</f>
        <v>15315</v>
      </c>
      <c r="I175" s="15"/>
      <c r="J175" s="10">
        <f t="shared" si="11"/>
        <v>51.83442767210451</v>
      </c>
      <c r="K175" s="10"/>
    </row>
    <row r="176" spans="1:11" ht="51.75" customHeight="1">
      <c r="A176" s="22" t="s">
        <v>184</v>
      </c>
      <c r="B176" s="18" t="s">
        <v>39</v>
      </c>
      <c r="C176" s="18" t="s">
        <v>3</v>
      </c>
      <c r="D176" s="18" t="s">
        <v>180</v>
      </c>
      <c r="E176" s="18" t="s">
        <v>105</v>
      </c>
      <c r="F176" s="19">
        <v>2893</v>
      </c>
      <c r="G176" s="19"/>
      <c r="H176" s="15">
        <v>1478</v>
      </c>
      <c r="I176" s="15"/>
      <c r="J176" s="10">
        <f t="shared" si="11"/>
        <v>51.088835119253375</v>
      </c>
      <c r="K176" s="10"/>
    </row>
    <row r="177" spans="1:11" ht="51.75" customHeight="1">
      <c r="A177" s="22" t="s">
        <v>181</v>
      </c>
      <c r="B177" s="18" t="s">
        <v>39</v>
      </c>
      <c r="C177" s="18" t="s">
        <v>3</v>
      </c>
      <c r="D177" s="18" t="s">
        <v>180</v>
      </c>
      <c r="E177" s="18" t="s">
        <v>131</v>
      </c>
      <c r="F177" s="19">
        <v>23498</v>
      </c>
      <c r="G177" s="19"/>
      <c r="H177" s="15">
        <v>12123</v>
      </c>
      <c r="I177" s="15"/>
      <c r="J177" s="10">
        <f t="shared" si="11"/>
        <v>51.59162481913354</v>
      </c>
      <c r="K177" s="10"/>
    </row>
    <row r="178" spans="1:11" ht="34.5" customHeight="1">
      <c r="A178" s="22" t="s">
        <v>133</v>
      </c>
      <c r="B178" s="18" t="s">
        <v>39</v>
      </c>
      <c r="C178" s="18" t="s">
        <v>3</v>
      </c>
      <c r="D178" s="18" t="s">
        <v>180</v>
      </c>
      <c r="E178" s="18" t="s">
        <v>134</v>
      </c>
      <c r="F178" s="19">
        <v>3155</v>
      </c>
      <c r="G178" s="19"/>
      <c r="H178" s="15">
        <v>1714</v>
      </c>
      <c r="I178" s="15"/>
      <c r="J178" s="10">
        <f t="shared" si="11"/>
        <v>54.32646592709985</v>
      </c>
      <c r="K178" s="10"/>
    </row>
    <row r="179" spans="1:11" ht="18.75" customHeight="1">
      <c r="A179" s="23" t="s">
        <v>123</v>
      </c>
      <c r="B179" s="12" t="s">
        <v>37</v>
      </c>
      <c r="C179" s="12" t="s">
        <v>84</v>
      </c>
      <c r="D179" s="12"/>
      <c r="E179" s="12"/>
      <c r="F179" s="9">
        <f>SUM(F180+F185)</f>
        <v>124509.9</v>
      </c>
      <c r="G179" s="9">
        <f>SUM(G180+G185)</f>
        <v>109215</v>
      </c>
      <c r="H179" s="9">
        <f>SUM(H180+H185)</f>
        <v>25594</v>
      </c>
      <c r="I179" s="9">
        <f>SUM(I180+I185)</f>
        <v>18942</v>
      </c>
      <c r="J179" s="26">
        <f t="shared" si="11"/>
        <v>20.555795161669877</v>
      </c>
      <c r="K179" s="26">
        <f>SUM(I179/G179*100)</f>
        <v>17.34377145996429</v>
      </c>
    </row>
    <row r="180" spans="1:11" ht="18" customHeight="1">
      <c r="A180" s="21" t="s">
        <v>61</v>
      </c>
      <c r="B180" s="12" t="s">
        <v>37</v>
      </c>
      <c r="C180" s="12" t="s">
        <v>3</v>
      </c>
      <c r="D180" s="12"/>
      <c r="E180" s="12"/>
      <c r="F180" s="14">
        <f>F181+F183</f>
        <v>72748.9</v>
      </c>
      <c r="G180" s="14">
        <f>G181+G183</f>
        <v>68000</v>
      </c>
      <c r="H180" s="14">
        <f>H181+H183</f>
        <v>1785</v>
      </c>
      <c r="I180" s="14"/>
      <c r="J180" s="16">
        <f t="shared" si="11"/>
        <v>2.4536453472148723</v>
      </c>
      <c r="K180" s="16"/>
    </row>
    <row r="181" spans="1:11" ht="67.5" customHeight="1">
      <c r="A181" s="22" t="s">
        <v>191</v>
      </c>
      <c r="B181" s="18" t="s">
        <v>37</v>
      </c>
      <c r="C181" s="18" t="s">
        <v>3</v>
      </c>
      <c r="D181" s="18" t="s">
        <v>192</v>
      </c>
      <c r="E181" s="18"/>
      <c r="F181" s="19">
        <f>F182</f>
        <v>68000</v>
      </c>
      <c r="G181" s="19">
        <f>G182</f>
        <v>68000</v>
      </c>
      <c r="H181" s="19"/>
      <c r="I181" s="19"/>
      <c r="J181" s="10"/>
      <c r="K181" s="10"/>
    </row>
    <row r="182" spans="1:11" ht="49.5" customHeight="1">
      <c r="A182" s="22" t="s">
        <v>56</v>
      </c>
      <c r="B182" s="18" t="s">
        <v>37</v>
      </c>
      <c r="C182" s="18" t="s">
        <v>3</v>
      </c>
      <c r="D182" s="18" t="s">
        <v>192</v>
      </c>
      <c r="E182" s="18" t="s">
        <v>19</v>
      </c>
      <c r="F182" s="19">
        <v>68000</v>
      </c>
      <c r="G182" s="19">
        <v>68000</v>
      </c>
      <c r="H182" s="19"/>
      <c r="I182" s="19"/>
      <c r="J182" s="10"/>
      <c r="K182" s="10"/>
    </row>
    <row r="183" spans="1:11" ht="32.25" customHeight="1">
      <c r="A183" s="22" t="s">
        <v>43</v>
      </c>
      <c r="B183" s="18" t="s">
        <v>37</v>
      </c>
      <c r="C183" s="18" t="s">
        <v>3</v>
      </c>
      <c r="D183" s="18" t="s">
        <v>44</v>
      </c>
      <c r="E183" s="18"/>
      <c r="F183" s="19">
        <f>F184</f>
        <v>4748.9</v>
      </c>
      <c r="G183" s="19"/>
      <c r="H183" s="19">
        <f>H184</f>
        <v>1785</v>
      </c>
      <c r="I183" s="19"/>
      <c r="J183" s="10">
        <f t="shared" si="11"/>
        <v>37.58765187727685</v>
      </c>
      <c r="K183" s="10"/>
    </row>
    <row r="184" spans="1:11" ht="50.25" customHeight="1">
      <c r="A184" s="22" t="s">
        <v>56</v>
      </c>
      <c r="B184" s="18" t="s">
        <v>37</v>
      </c>
      <c r="C184" s="18" t="s">
        <v>3</v>
      </c>
      <c r="D184" s="18" t="s">
        <v>44</v>
      </c>
      <c r="E184" s="18" t="s">
        <v>19</v>
      </c>
      <c r="F184" s="19">
        <v>4748.9</v>
      </c>
      <c r="G184" s="19"/>
      <c r="H184" s="15">
        <v>1785</v>
      </c>
      <c r="I184" s="15"/>
      <c r="J184" s="10">
        <f t="shared" si="11"/>
        <v>37.58765187727685</v>
      </c>
      <c r="K184" s="10"/>
    </row>
    <row r="185" spans="1:11" ht="19.5" customHeight="1">
      <c r="A185" s="21" t="s">
        <v>115</v>
      </c>
      <c r="B185" s="12" t="s">
        <v>37</v>
      </c>
      <c r="C185" s="12" t="s">
        <v>37</v>
      </c>
      <c r="D185" s="12"/>
      <c r="E185" s="12"/>
      <c r="F185" s="14">
        <f>SUM(F192+F186+F188+F194+F196+F198+F200+F190)</f>
        <v>51761</v>
      </c>
      <c r="G185" s="14">
        <f>SUM(G192+G186+G188+G194+G196+G198+G200+G190)</f>
        <v>41215</v>
      </c>
      <c r="H185" s="14">
        <f>SUM(H192+H186+H188+H194+H196+H198+H200+H190)</f>
        <v>23809</v>
      </c>
      <c r="I185" s="14">
        <f>SUM(I192+I186+I188+I194+I196+I198+I200+I190)</f>
        <v>18942</v>
      </c>
      <c r="J185" s="16">
        <f aca="true" t="shared" si="12" ref="J185:K252">SUM(H185/F185*100)</f>
        <v>45.99795212611812</v>
      </c>
      <c r="K185" s="16">
        <f t="shared" si="12"/>
        <v>45.95899551134296</v>
      </c>
    </row>
    <row r="186" spans="1:11" ht="36.75" customHeight="1">
      <c r="A186" s="22" t="s">
        <v>43</v>
      </c>
      <c r="B186" s="18" t="s">
        <v>37</v>
      </c>
      <c r="C186" s="18" t="s">
        <v>37</v>
      </c>
      <c r="D186" s="18" t="s">
        <v>44</v>
      </c>
      <c r="E186" s="18"/>
      <c r="F186" s="19">
        <f>F187</f>
        <v>3483</v>
      </c>
      <c r="G186" s="19"/>
      <c r="H186" s="19">
        <f>H187</f>
        <v>1741</v>
      </c>
      <c r="I186" s="15"/>
      <c r="J186" s="10">
        <f t="shared" si="12"/>
        <v>49.98564455928797</v>
      </c>
      <c r="K186" s="15"/>
    </row>
    <row r="187" spans="1:11" ht="34.5" customHeight="1">
      <c r="A187" s="22" t="s">
        <v>133</v>
      </c>
      <c r="B187" s="18" t="s">
        <v>37</v>
      </c>
      <c r="C187" s="18" t="s">
        <v>37</v>
      </c>
      <c r="D187" s="18" t="s">
        <v>44</v>
      </c>
      <c r="E187" s="18" t="s">
        <v>134</v>
      </c>
      <c r="F187" s="19">
        <v>3483</v>
      </c>
      <c r="G187" s="19"/>
      <c r="H187" s="19">
        <v>1741</v>
      </c>
      <c r="I187" s="15"/>
      <c r="J187" s="10">
        <f t="shared" si="12"/>
        <v>49.98564455928797</v>
      </c>
      <c r="K187" s="15"/>
    </row>
    <row r="188" spans="1:11" ht="19.5" customHeight="1">
      <c r="A188" s="22" t="s">
        <v>132</v>
      </c>
      <c r="B188" s="18" t="s">
        <v>37</v>
      </c>
      <c r="C188" s="18" t="s">
        <v>37</v>
      </c>
      <c r="D188" s="18" t="s">
        <v>50</v>
      </c>
      <c r="E188" s="18"/>
      <c r="F188" s="19">
        <f>F189</f>
        <v>2148</v>
      </c>
      <c r="G188" s="19">
        <f>G189</f>
        <v>2148</v>
      </c>
      <c r="H188" s="19">
        <f>H189</f>
        <v>917</v>
      </c>
      <c r="I188" s="19">
        <f>I189</f>
        <v>917</v>
      </c>
      <c r="J188" s="10">
        <f t="shared" si="12"/>
        <v>42.69087523277467</v>
      </c>
      <c r="K188" s="10">
        <f t="shared" si="12"/>
        <v>42.69087523277467</v>
      </c>
    </row>
    <row r="189" spans="1:11" ht="34.5" customHeight="1">
      <c r="A189" s="22" t="s">
        <v>133</v>
      </c>
      <c r="B189" s="18" t="s">
        <v>37</v>
      </c>
      <c r="C189" s="18" t="s">
        <v>37</v>
      </c>
      <c r="D189" s="18" t="s">
        <v>50</v>
      </c>
      <c r="E189" s="18" t="s">
        <v>134</v>
      </c>
      <c r="F189" s="19">
        <v>2148</v>
      </c>
      <c r="G189" s="19">
        <v>2148</v>
      </c>
      <c r="H189" s="19">
        <v>917</v>
      </c>
      <c r="I189" s="15">
        <v>917</v>
      </c>
      <c r="J189" s="10">
        <f t="shared" si="12"/>
        <v>42.69087523277467</v>
      </c>
      <c r="K189" s="10">
        <f t="shared" si="12"/>
        <v>42.69087523277467</v>
      </c>
    </row>
    <row r="190" spans="1:11" ht="48.75" customHeight="1">
      <c r="A190" s="22" t="s">
        <v>106</v>
      </c>
      <c r="B190" s="18" t="s">
        <v>37</v>
      </c>
      <c r="C190" s="18" t="s">
        <v>37</v>
      </c>
      <c r="D190" s="18" t="s">
        <v>107</v>
      </c>
      <c r="E190" s="18"/>
      <c r="F190" s="19">
        <f>F191</f>
        <v>39067</v>
      </c>
      <c r="G190" s="19">
        <f>G191</f>
        <v>39067</v>
      </c>
      <c r="H190" s="19">
        <f>H191</f>
        <v>18025</v>
      </c>
      <c r="I190" s="19">
        <f>I191</f>
        <v>18025</v>
      </c>
      <c r="J190" s="10">
        <f t="shared" si="12"/>
        <v>46.13868482350833</v>
      </c>
      <c r="K190" s="10">
        <f t="shared" si="12"/>
        <v>46.13868482350833</v>
      </c>
    </row>
    <row r="191" spans="1:11" ht="47.25" customHeight="1">
      <c r="A191" s="22" t="s">
        <v>181</v>
      </c>
      <c r="B191" s="18" t="s">
        <v>37</v>
      </c>
      <c r="C191" s="18" t="s">
        <v>37</v>
      </c>
      <c r="D191" s="18" t="s">
        <v>107</v>
      </c>
      <c r="E191" s="18" t="s">
        <v>131</v>
      </c>
      <c r="F191" s="19">
        <v>39067</v>
      </c>
      <c r="G191" s="19">
        <v>39067</v>
      </c>
      <c r="H191" s="19">
        <v>18025</v>
      </c>
      <c r="I191" s="15">
        <v>18025</v>
      </c>
      <c r="J191" s="10">
        <f t="shared" si="12"/>
        <v>46.13868482350833</v>
      </c>
      <c r="K191" s="10">
        <f t="shared" si="12"/>
        <v>46.13868482350833</v>
      </c>
    </row>
    <row r="192" spans="1:11" ht="65.25" customHeight="1">
      <c r="A192" s="22" t="s">
        <v>194</v>
      </c>
      <c r="B192" s="18" t="s">
        <v>37</v>
      </c>
      <c r="C192" s="18" t="s">
        <v>37</v>
      </c>
      <c r="D192" s="18" t="s">
        <v>193</v>
      </c>
      <c r="E192" s="18"/>
      <c r="F192" s="19">
        <f>SUM(F193)</f>
        <v>1033</v>
      </c>
      <c r="G192" s="19"/>
      <c r="H192" s="19">
        <f>SUM(H193)</f>
        <v>682</v>
      </c>
      <c r="I192" s="15"/>
      <c r="J192" s="10">
        <f t="shared" si="12"/>
        <v>66.02129719264279</v>
      </c>
      <c r="K192" s="15"/>
    </row>
    <row r="193" spans="1:11" ht="32.25" customHeight="1">
      <c r="A193" s="22" t="s">
        <v>133</v>
      </c>
      <c r="B193" s="18" t="s">
        <v>37</v>
      </c>
      <c r="C193" s="18" t="s">
        <v>37</v>
      </c>
      <c r="D193" s="18" t="s">
        <v>193</v>
      </c>
      <c r="E193" s="18" t="s">
        <v>134</v>
      </c>
      <c r="F193" s="19">
        <v>1033</v>
      </c>
      <c r="G193" s="19"/>
      <c r="H193" s="15">
        <v>682</v>
      </c>
      <c r="I193" s="15"/>
      <c r="J193" s="10">
        <f t="shared" si="12"/>
        <v>66.02129719264279</v>
      </c>
      <c r="K193" s="15"/>
    </row>
    <row r="194" spans="1:11" ht="33" customHeight="1">
      <c r="A194" s="22" t="s">
        <v>195</v>
      </c>
      <c r="B194" s="18" t="s">
        <v>37</v>
      </c>
      <c r="C194" s="18" t="s">
        <v>37</v>
      </c>
      <c r="D194" s="18" t="s">
        <v>196</v>
      </c>
      <c r="E194" s="18"/>
      <c r="F194" s="19">
        <f>F195</f>
        <v>5475</v>
      </c>
      <c r="G194" s="19"/>
      <c r="H194" s="19">
        <f>H195</f>
        <v>2377</v>
      </c>
      <c r="I194" s="15"/>
      <c r="J194" s="10">
        <f t="shared" si="12"/>
        <v>43.41552511415525</v>
      </c>
      <c r="K194" s="15"/>
    </row>
    <row r="195" spans="1:11" ht="33.75" customHeight="1">
      <c r="A195" s="22" t="s">
        <v>133</v>
      </c>
      <c r="B195" s="18" t="s">
        <v>37</v>
      </c>
      <c r="C195" s="18" t="s">
        <v>37</v>
      </c>
      <c r="D195" s="18" t="s">
        <v>196</v>
      </c>
      <c r="E195" s="18" t="s">
        <v>134</v>
      </c>
      <c r="F195" s="19">
        <v>5475</v>
      </c>
      <c r="G195" s="19"/>
      <c r="H195" s="15">
        <v>2377</v>
      </c>
      <c r="I195" s="15"/>
      <c r="J195" s="10">
        <f t="shared" si="12"/>
        <v>43.41552511415525</v>
      </c>
      <c r="K195" s="15"/>
    </row>
    <row r="196" spans="1:11" ht="51.75" customHeight="1">
      <c r="A196" s="22" t="s">
        <v>197</v>
      </c>
      <c r="B196" s="18" t="s">
        <v>37</v>
      </c>
      <c r="C196" s="18" t="s">
        <v>37</v>
      </c>
      <c r="D196" s="18" t="s">
        <v>198</v>
      </c>
      <c r="E196" s="18"/>
      <c r="F196" s="19">
        <f>F197</f>
        <v>462</v>
      </c>
      <c r="G196" s="19"/>
      <c r="H196" s="15"/>
      <c r="I196" s="15"/>
      <c r="J196" s="10"/>
      <c r="K196" s="15"/>
    </row>
    <row r="197" spans="1:11" ht="32.25" customHeight="1">
      <c r="A197" s="22" t="s">
        <v>133</v>
      </c>
      <c r="B197" s="18" t="s">
        <v>37</v>
      </c>
      <c r="C197" s="18" t="s">
        <v>37</v>
      </c>
      <c r="D197" s="18" t="s">
        <v>198</v>
      </c>
      <c r="E197" s="18" t="s">
        <v>134</v>
      </c>
      <c r="F197" s="19">
        <v>462</v>
      </c>
      <c r="G197" s="19"/>
      <c r="H197" s="15"/>
      <c r="I197" s="15"/>
      <c r="J197" s="10"/>
      <c r="K197" s="15"/>
    </row>
    <row r="198" spans="1:11" ht="51" customHeight="1">
      <c r="A198" s="22" t="s">
        <v>199</v>
      </c>
      <c r="B198" s="18" t="s">
        <v>37</v>
      </c>
      <c r="C198" s="18" t="s">
        <v>37</v>
      </c>
      <c r="D198" s="18" t="s">
        <v>200</v>
      </c>
      <c r="E198" s="18"/>
      <c r="F198" s="19">
        <f>F199</f>
        <v>45</v>
      </c>
      <c r="G198" s="19"/>
      <c r="H198" s="19">
        <f>H199</f>
        <v>43</v>
      </c>
      <c r="I198" s="15"/>
      <c r="J198" s="10">
        <f t="shared" si="12"/>
        <v>95.55555555555556</v>
      </c>
      <c r="K198" s="15"/>
    </row>
    <row r="199" spans="1:11" ht="32.25" customHeight="1">
      <c r="A199" s="22" t="s">
        <v>133</v>
      </c>
      <c r="B199" s="18" t="s">
        <v>37</v>
      </c>
      <c r="C199" s="18" t="s">
        <v>37</v>
      </c>
      <c r="D199" s="18" t="s">
        <v>200</v>
      </c>
      <c r="E199" s="18" t="s">
        <v>134</v>
      </c>
      <c r="F199" s="19">
        <v>45</v>
      </c>
      <c r="G199" s="19"/>
      <c r="H199" s="15">
        <v>43</v>
      </c>
      <c r="I199" s="15"/>
      <c r="J199" s="10">
        <f t="shared" si="12"/>
        <v>95.55555555555556</v>
      </c>
      <c r="K199" s="15"/>
    </row>
    <row r="200" spans="1:11" ht="49.5" customHeight="1">
      <c r="A200" s="22" t="s">
        <v>201</v>
      </c>
      <c r="B200" s="18" t="s">
        <v>37</v>
      </c>
      <c r="C200" s="18" t="s">
        <v>37</v>
      </c>
      <c r="D200" s="18" t="s">
        <v>202</v>
      </c>
      <c r="E200" s="18"/>
      <c r="F200" s="19">
        <f>F201</f>
        <v>48</v>
      </c>
      <c r="G200" s="19"/>
      <c r="H200" s="19">
        <f>H201</f>
        <v>24</v>
      </c>
      <c r="I200" s="15"/>
      <c r="J200" s="10">
        <f t="shared" si="12"/>
        <v>50</v>
      </c>
      <c r="K200" s="15"/>
    </row>
    <row r="201" spans="1:11" ht="32.25" customHeight="1">
      <c r="A201" s="22" t="s">
        <v>133</v>
      </c>
      <c r="B201" s="18" t="s">
        <v>37</v>
      </c>
      <c r="C201" s="18" t="s">
        <v>37</v>
      </c>
      <c r="D201" s="18" t="s">
        <v>202</v>
      </c>
      <c r="E201" s="18" t="s">
        <v>134</v>
      </c>
      <c r="F201" s="19">
        <v>48</v>
      </c>
      <c r="G201" s="19"/>
      <c r="H201" s="15">
        <v>24</v>
      </c>
      <c r="I201" s="15"/>
      <c r="J201" s="10">
        <f t="shared" si="12"/>
        <v>50</v>
      </c>
      <c r="K201" s="15"/>
    </row>
    <row r="202" spans="1:11" ht="20.25" customHeight="1">
      <c r="A202" s="23" t="s">
        <v>86</v>
      </c>
      <c r="B202" s="24" t="s">
        <v>26</v>
      </c>
      <c r="C202" s="24" t="s">
        <v>84</v>
      </c>
      <c r="D202" s="24"/>
      <c r="E202" s="24"/>
      <c r="F202" s="9">
        <f>SUM(F203+F206+F212+F227+F232)</f>
        <v>64667.2</v>
      </c>
      <c r="G202" s="9">
        <f>SUM(G203+G206+G212+G227+G232)</f>
        <v>54332.2</v>
      </c>
      <c r="H202" s="9">
        <f>SUM(H203+H206+H212+H227+H232)</f>
        <v>30234</v>
      </c>
      <c r="I202" s="9">
        <f>SUM(I203+I206+I212+I227+I232)</f>
        <v>26701</v>
      </c>
      <c r="J202" s="26">
        <f t="shared" si="12"/>
        <v>46.75322265383379</v>
      </c>
      <c r="K202" s="26">
        <f t="shared" si="12"/>
        <v>49.143969874218236</v>
      </c>
    </row>
    <row r="203" spans="1:11" ht="18" customHeight="1">
      <c r="A203" s="21" t="s">
        <v>57</v>
      </c>
      <c r="B203" s="12" t="s">
        <v>26</v>
      </c>
      <c r="C203" s="12" t="s">
        <v>3</v>
      </c>
      <c r="D203" s="12"/>
      <c r="E203" s="12"/>
      <c r="F203" s="27">
        <f>SUM(F204)</f>
        <v>3544</v>
      </c>
      <c r="G203" s="27"/>
      <c r="H203" s="27">
        <f>SUM(H204)</f>
        <v>1673</v>
      </c>
      <c r="I203" s="27"/>
      <c r="J203" s="16">
        <f t="shared" si="12"/>
        <v>47.206546275395034</v>
      </c>
      <c r="K203" s="27"/>
    </row>
    <row r="204" spans="1:11" ht="30" customHeight="1">
      <c r="A204" s="22" t="s">
        <v>73</v>
      </c>
      <c r="B204" s="18" t="s">
        <v>26</v>
      </c>
      <c r="C204" s="18" t="s">
        <v>3</v>
      </c>
      <c r="D204" s="18" t="s">
        <v>70</v>
      </c>
      <c r="E204" s="18"/>
      <c r="F204" s="19">
        <f>SUM(F205)</f>
        <v>3544</v>
      </c>
      <c r="G204" s="19"/>
      <c r="H204" s="19">
        <f>SUM(H205)</f>
        <v>1673</v>
      </c>
      <c r="I204" s="15"/>
      <c r="J204" s="10">
        <f t="shared" si="12"/>
        <v>47.206546275395034</v>
      </c>
      <c r="K204" s="15"/>
    </row>
    <row r="205" spans="1:11" ht="18.75" customHeight="1">
      <c r="A205" s="22" t="s">
        <v>25</v>
      </c>
      <c r="B205" s="18" t="s">
        <v>26</v>
      </c>
      <c r="C205" s="18" t="s">
        <v>3</v>
      </c>
      <c r="D205" s="18" t="s">
        <v>70</v>
      </c>
      <c r="E205" s="18" t="s">
        <v>29</v>
      </c>
      <c r="F205" s="19">
        <v>3544</v>
      </c>
      <c r="G205" s="19"/>
      <c r="H205" s="15">
        <v>1673</v>
      </c>
      <c r="I205" s="15"/>
      <c r="J205" s="10">
        <f t="shared" si="12"/>
        <v>47.206546275395034</v>
      </c>
      <c r="K205" s="15"/>
    </row>
    <row r="206" spans="1:11" ht="21.75" customHeight="1">
      <c r="A206" s="21" t="s">
        <v>46</v>
      </c>
      <c r="B206" s="12" t="s">
        <v>26</v>
      </c>
      <c r="C206" s="12" t="s">
        <v>7</v>
      </c>
      <c r="D206" s="12"/>
      <c r="E206" s="12"/>
      <c r="F206" s="14">
        <f>SUM(F209+F207)</f>
        <v>13645.699999999999</v>
      </c>
      <c r="G206" s="14">
        <f>SUM(G209+G207)</f>
        <v>12231.699999999999</v>
      </c>
      <c r="H206" s="14">
        <f>SUM(H209+H207)</f>
        <v>6633</v>
      </c>
      <c r="I206" s="14">
        <f>SUM(I209+I207)</f>
        <v>5967</v>
      </c>
      <c r="J206" s="16">
        <f t="shared" si="12"/>
        <v>48.6087192302337</v>
      </c>
      <c r="K206" s="16">
        <f t="shared" si="12"/>
        <v>48.78308002975874</v>
      </c>
    </row>
    <row r="207" spans="1:11" ht="21.75" customHeight="1">
      <c r="A207" s="22" t="s">
        <v>203</v>
      </c>
      <c r="B207" s="18" t="s">
        <v>26</v>
      </c>
      <c r="C207" s="18" t="s">
        <v>7</v>
      </c>
      <c r="D207" s="18" t="s">
        <v>204</v>
      </c>
      <c r="E207" s="18"/>
      <c r="F207" s="19">
        <f>F208</f>
        <v>1414</v>
      </c>
      <c r="G207" s="19"/>
      <c r="H207" s="19">
        <f>H208</f>
        <v>666</v>
      </c>
      <c r="I207" s="19"/>
      <c r="J207" s="10">
        <f t="shared" si="12"/>
        <v>47.1004243281471</v>
      </c>
      <c r="K207" s="10"/>
    </row>
    <row r="208" spans="1:11" ht="33" customHeight="1">
      <c r="A208" s="22" t="s">
        <v>127</v>
      </c>
      <c r="B208" s="18" t="s">
        <v>26</v>
      </c>
      <c r="C208" s="18" t="s">
        <v>7</v>
      </c>
      <c r="D208" s="18" t="s">
        <v>204</v>
      </c>
      <c r="E208" s="18" t="s">
        <v>6</v>
      </c>
      <c r="F208" s="19">
        <v>1414</v>
      </c>
      <c r="G208" s="19"/>
      <c r="H208" s="19">
        <v>666</v>
      </c>
      <c r="I208" s="19"/>
      <c r="J208" s="10">
        <f t="shared" si="12"/>
        <v>47.1004243281471</v>
      </c>
      <c r="K208" s="10"/>
    </row>
    <row r="209" spans="1:11" ht="53.25" customHeight="1">
      <c r="A209" s="17" t="s">
        <v>106</v>
      </c>
      <c r="B209" s="18" t="s">
        <v>26</v>
      </c>
      <c r="C209" s="18" t="s">
        <v>7</v>
      </c>
      <c r="D209" s="18" t="s">
        <v>107</v>
      </c>
      <c r="E209" s="18"/>
      <c r="F209" s="19">
        <f>F210+F211</f>
        <v>12231.699999999999</v>
      </c>
      <c r="G209" s="19">
        <f>G210+G211</f>
        <v>12231.699999999999</v>
      </c>
      <c r="H209" s="19">
        <f>H210+H211</f>
        <v>5967</v>
      </c>
      <c r="I209" s="19">
        <f>I210+I211</f>
        <v>5967</v>
      </c>
      <c r="J209" s="10">
        <f t="shared" si="12"/>
        <v>48.78308002975874</v>
      </c>
      <c r="K209" s="10">
        <f t="shared" si="12"/>
        <v>48.78308002975874</v>
      </c>
    </row>
    <row r="210" spans="1:11" ht="33.75" customHeight="1">
      <c r="A210" s="22" t="s">
        <v>127</v>
      </c>
      <c r="B210" s="18" t="s">
        <v>26</v>
      </c>
      <c r="C210" s="18" t="s">
        <v>7</v>
      </c>
      <c r="D210" s="18" t="s">
        <v>107</v>
      </c>
      <c r="E210" s="18" t="s">
        <v>6</v>
      </c>
      <c r="F210" s="19">
        <v>1624.3</v>
      </c>
      <c r="G210" s="19">
        <v>1624.3</v>
      </c>
      <c r="H210" s="15">
        <v>724</v>
      </c>
      <c r="I210" s="15">
        <v>724</v>
      </c>
      <c r="J210" s="10">
        <f t="shared" si="12"/>
        <v>44.57304685095118</v>
      </c>
      <c r="K210" s="10">
        <f t="shared" si="12"/>
        <v>44.57304685095118</v>
      </c>
    </row>
    <row r="211" spans="1:11" ht="51" customHeight="1">
      <c r="A211" s="22" t="s">
        <v>181</v>
      </c>
      <c r="B211" s="18" t="s">
        <v>26</v>
      </c>
      <c r="C211" s="18" t="s">
        <v>7</v>
      </c>
      <c r="D211" s="18" t="s">
        <v>107</v>
      </c>
      <c r="E211" s="18" t="s">
        <v>131</v>
      </c>
      <c r="F211" s="19">
        <v>10607.4</v>
      </c>
      <c r="G211" s="19">
        <v>10607.4</v>
      </c>
      <c r="H211" s="15">
        <v>5243</v>
      </c>
      <c r="I211" s="15">
        <v>5243</v>
      </c>
      <c r="J211" s="10">
        <f t="shared" si="12"/>
        <v>49.42775798027792</v>
      </c>
      <c r="K211" s="10">
        <f t="shared" si="12"/>
        <v>49.42775798027792</v>
      </c>
    </row>
    <row r="212" spans="1:11" ht="18.75" customHeight="1">
      <c r="A212" s="21" t="s">
        <v>25</v>
      </c>
      <c r="B212" s="12" t="s">
        <v>26</v>
      </c>
      <c r="C212" s="12" t="s">
        <v>4</v>
      </c>
      <c r="D212" s="12"/>
      <c r="E212" s="12"/>
      <c r="F212" s="14">
        <f>SUM(F217+F224+F213+F220+F215+F222)</f>
        <v>20719.5</v>
      </c>
      <c r="G212" s="14">
        <f>SUM(G217+G224+G213+G220+G215+G222)</f>
        <v>15342.5</v>
      </c>
      <c r="H212" s="14">
        <f>SUM(H217+H224+H213+H220+H215+H222)</f>
        <v>7678</v>
      </c>
      <c r="I212" s="14">
        <f>SUM(I217+I224+I213+I220+I215+I222)</f>
        <v>6484</v>
      </c>
      <c r="J212" s="16">
        <f t="shared" si="12"/>
        <v>37.05687878568498</v>
      </c>
      <c r="K212" s="16">
        <f t="shared" si="12"/>
        <v>42.261691380153174</v>
      </c>
    </row>
    <row r="213" spans="1:11" ht="36.75" customHeight="1">
      <c r="A213" s="22" t="s">
        <v>205</v>
      </c>
      <c r="B213" s="18" t="s">
        <v>26</v>
      </c>
      <c r="C213" s="18" t="s">
        <v>4</v>
      </c>
      <c r="D213" s="18" t="s">
        <v>206</v>
      </c>
      <c r="E213" s="18"/>
      <c r="F213" s="19">
        <f>F214</f>
        <v>990</v>
      </c>
      <c r="G213" s="19">
        <f>G214</f>
        <v>990</v>
      </c>
      <c r="H213" s="19"/>
      <c r="I213" s="19"/>
      <c r="J213" s="10"/>
      <c r="K213" s="10"/>
    </row>
    <row r="214" spans="1:11" ht="18.75" customHeight="1">
      <c r="A214" s="22" t="s">
        <v>25</v>
      </c>
      <c r="B214" s="18" t="s">
        <v>26</v>
      </c>
      <c r="C214" s="18" t="s">
        <v>4</v>
      </c>
      <c r="D214" s="18" t="s">
        <v>206</v>
      </c>
      <c r="E214" s="18" t="s">
        <v>29</v>
      </c>
      <c r="F214" s="19">
        <v>990</v>
      </c>
      <c r="G214" s="19">
        <v>990</v>
      </c>
      <c r="H214" s="19"/>
      <c r="I214" s="19"/>
      <c r="J214" s="10"/>
      <c r="K214" s="10"/>
    </row>
    <row r="215" spans="1:11" ht="31.5">
      <c r="A215" s="22" t="s">
        <v>218</v>
      </c>
      <c r="B215" s="18" t="s">
        <v>26</v>
      </c>
      <c r="C215" s="18" t="s">
        <v>4</v>
      </c>
      <c r="D215" s="18" t="s">
        <v>219</v>
      </c>
      <c r="E215" s="18"/>
      <c r="F215" s="19">
        <f>F216</f>
        <v>2685</v>
      </c>
      <c r="G215" s="19">
        <f>G216</f>
        <v>2685</v>
      </c>
      <c r="H215" s="19">
        <f>H216</f>
        <v>1604</v>
      </c>
      <c r="I215" s="19">
        <f>I216</f>
        <v>1604</v>
      </c>
      <c r="J215" s="10">
        <f t="shared" si="12"/>
        <v>59.73929236499069</v>
      </c>
      <c r="K215" s="10">
        <f t="shared" si="12"/>
        <v>59.73929236499069</v>
      </c>
    </row>
    <row r="216" spans="1:11" ht="18.75" customHeight="1">
      <c r="A216" s="22" t="s">
        <v>25</v>
      </c>
      <c r="B216" s="18" t="s">
        <v>26</v>
      </c>
      <c r="C216" s="18" t="s">
        <v>4</v>
      </c>
      <c r="D216" s="18" t="s">
        <v>219</v>
      </c>
      <c r="E216" s="18" t="s">
        <v>29</v>
      </c>
      <c r="F216" s="19">
        <v>2685</v>
      </c>
      <c r="G216" s="19">
        <v>2685</v>
      </c>
      <c r="H216" s="19">
        <v>1604</v>
      </c>
      <c r="I216" s="19">
        <v>1604</v>
      </c>
      <c r="J216" s="10">
        <f t="shared" si="12"/>
        <v>59.73929236499069</v>
      </c>
      <c r="K216" s="10">
        <f t="shared" si="12"/>
        <v>59.73929236499069</v>
      </c>
    </row>
    <row r="217" spans="1:11" ht="19.5" customHeight="1">
      <c r="A217" s="22" t="s">
        <v>27</v>
      </c>
      <c r="B217" s="18" t="s">
        <v>26</v>
      </c>
      <c r="C217" s="18" t="s">
        <v>4</v>
      </c>
      <c r="D217" s="18" t="s">
        <v>28</v>
      </c>
      <c r="E217" s="18"/>
      <c r="F217" s="19">
        <f>F218+F219</f>
        <v>4596</v>
      </c>
      <c r="G217" s="19">
        <f>G218+G219</f>
        <v>4596</v>
      </c>
      <c r="H217" s="19">
        <f>H218+H219</f>
        <v>843</v>
      </c>
      <c r="I217" s="19">
        <f>I218+I219</f>
        <v>843</v>
      </c>
      <c r="J217" s="10">
        <f t="shared" si="12"/>
        <v>18.342036553524803</v>
      </c>
      <c r="K217" s="10">
        <f t="shared" si="12"/>
        <v>18.342036553524803</v>
      </c>
    </row>
    <row r="218" spans="1:11" ht="20.25" customHeight="1">
      <c r="A218" s="22" t="s">
        <v>25</v>
      </c>
      <c r="B218" s="18" t="s">
        <v>26</v>
      </c>
      <c r="C218" s="18" t="s">
        <v>4</v>
      </c>
      <c r="D218" s="18" t="s">
        <v>28</v>
      </c>
      <c r="E218" s="18" t="s">
        <v>29</v>
      </c>
      <c r="F218" s="19">
        <v>3015</v>
      </c>
      <c r="G218" s="19">
        <v>3015</v>
      </c>
      <c r="H218" s="15"/>
      <c r="I218" s="15"/>
      <c r="J218" s="10"/>
      <c r="K218" s="10"/>
    </row>
    <row r="219" spans="1:11" ht="33.75" customHeight="1">
      <c r="A219" s="22" t="s">
        <v>133</v>
      </c>
      <c r="B219" s="18" t="s">
        <v>26</v>
      </c>
      <c r="C219" s="18" t="s">
        <v>4</v>
      </c>
      <c r="D219" s="18" t="s">
        <v>28</v>
      </c>
      <c r="E219" s="18" t="s">
        <v>134</v>
      </c>
      <c r="F219" s="19">
        <v>1581</v>
      </c>
      <c r="G219" s="19">
        <v>1581</v>
      </c>
      <c r="H219" s="15">
        <v>843</v>
      </c>
      <c r="I219" s="15">
        <v>843</v>
      </c>
      <c r="J219" s="10">
        <f t="shared" si="12"/>
        <v>53.32068311195446</v>
      </c>
      <c r="K219" s="10">
        <f t="shared" si="12"/>
        <v>53.32068311195446</v>
      </c>
    </row>
    <row r="220" spans="1:11" ht="21" customHeight="1">
      <c r="A220" s="22" t="s">
        <v>132</v>
      </c>
      <c r="B220" s="18" t="s">
        <v>26</v>
      </c>
      <c r="C220" s="18" t="s">
        <v>4</v>
      </c>
      <c r="D220" s="18" t="s">
        <v>50</v>
      </c>
      <c r="E220" s="18"/>
      <c r="F220" s="19">
        <f>F221</f>
        <v>1233.5</v>
      </c>
      <c r="G220" s="19">
        <f>G221</f>
        <v>1171.5</v>
      </c>
      <c r="H220" s="19">
        <f>H221</f>
        <v>538</v>
      </c>
      <c r="I220" s="19">
        <f>I221</f>
        <v>512</v>
      </c>
      <c r="J220" s="10">
        <f t="shared" si="12"/>
        <v>43.61572760437779</v>
      </c>
      <c r="K220" s="10">
        <f t="shared" si="12"/>
        <v>43.704652155356385</v>
      </c>
    </row>
    <row r="221" spans="1:11" ht="20.25" customHeight="1">
      <c r="A221" s="22" t="s">
        <v>25</v>
      </c>
      <c r="B221" s="18" t="s">
        <v>26</v>
      </c>
      <c r="C221" s="18" t="s">
        <v>4</v>
      </c>
      <c r="D221" s="18" t="s">
        <v>50</v>
      </c>
      <c r="E221" s="18" t="s">
        <v>29</v>
      </c>
      <c r="F221" s="19">
        <v>1233.5</v>
      </c>
      <c r="G221" s="19">
        <v>1171.5</v>
      </c>
      <c r="H221" s="15">
        <v>538</v>
      </c>
      <c r="I221" s="15">
        <v>512</v>
      </c>
      <c r="J221" s="10">
        <f t="shared" si="12"/>
        <v>43.61572760437779</v>
      </c>
      <c r="K221" s="10">
        <f t="shared" si="12"/>
        <v>43.704652155356385</v>
      </c>
    </row>
    <row r="222" spans="1:11" ht="20.25" customHeight="1">
      <c r="A222" s="22" t="s">
        <v>71</v>
      </c>
      <c r="B222" s="18" t="s">
        <v>26</v>
      </c>
      <c r="C222" s="18" t="s">
        <v>4</v>
      </c>
      <c r="D222" s="18" t="s">
        <v>72</v>
      </c>
      <c r="E222" s="18"/>
      <c r="F222" s="19">
        <f>F223</f>
        <v>5900</v>
      </c>
      <c r="G222" s="19">
        <f>G223</f>
        <v>5900</v>
      </c>
      <c r="H222" s="19">
        <f>H223</f>
        <v>3525</v>
      </c>
      <c r="I222" s="19">
        <f>I223</f>
        <v>3525</v>
      </c>
      <c r="J222" s="10">
        <f t="shared" si="12"/>
        <v>59.7457627118644</v>
      </c>
      <c r="K222" s="10">
        <f t="shared" si="12"/>
        <v>59.7457627118644</v>
      </c>
    </row>
    <row r="223" spans="1:11" ht="20.25" customHeight="1">
      <c r="A223" s="22" t="s">
        <v>25</v>
      </c>
      <c r="B223" s="18" t="s">
        <v>26</v>
      </c>
      <c r="C223" s="18" t="s">
        <v>4</v>
      </c>
      <c r="D223" s="18" t="s">
        <v>72</v>
      </c>
      <c r="E223" s="18" t="s">
        <v>29</v>
      </c>
      <c r="F223" s="19">
        <v>5900</v>
      </c>
      <c r="G223" s="19">
        <v>5900</v>
      </c>
      <c r="H223" s="15">
        <v>3525</v>
      </c>
      <c r="I223" s="15">
        <v>3525</v>
      </c>
      <c r="J223" s="10">
        <f t="shared" si="12"/>
        <v>59.7457627118644</v>
      </c>
      <c r="K223" s="10">
        <f t="shared" si="12"/>
        <v>59.7457627118644</v>
      </c>
    </row>
    <row r="224" spans="1:11" ht="34.5" customHeight="1">
      <c r="A224" s="22" t="s">
        <v>208</v>
      </c>
      <c r="B224" s="18" t="s">
        <v>26</v>
      </c>
      <c r="C224" s="18" t="s">
        <v>4</v>
      </c>
      <c r="D224" s="18" t="s">
        <v>207</v>
      </c>
      <c r="E224" s="18"/>
      <c r="F224" s="29">
        <f>F225+F226</f>
        <v>5315</v>
      </c>
      <c r="G224" s="29"/>
      <c r="H224" s="29">
        <f>H225+H226</f>
        <v>1168</v>
      </c>
      <c r="I224" s="15"/>
      <c r="J224" s="10">
        <f t="shared" si="12"/>
        <v>21.975540921919094</v>
      </c>
      <c r="K224" s="16"/>
    </row>
    <row r="225" spans="1:11" ht="52.5" customHeight="1">
      <c r="A225" s="22" t="s">
        <v>56</v>
      </c>
      <c r="B225" s="18" t="s">
        <v>26</v>
      </c>
      <c r="C225" s="18" t="s">
        <v>4</v>
      </c>
      <c r="D225" s="18" t="s">
        <v>207</v>
      </c>
      <c r="E225" s="18" t="s">
        <v>19</v>
      </c>
      <c r="F225" s="29">
        <v>240</v>
      </c>
      <c r="G225" s="29"/>
      <c r="H225" s="15">
        <v>60</v>
      </c>
      <c r="I225" s="15"/>
      <c r="J225" s="10">
        <f t="shared" si="12"/>
        <v>25</v>
      </c>
      <c r="K225" s="16"/>
    </row>
    <row r="226" spans="1:11" ht="19.5" customHeight="1">
      <c r="A226" s="22" t="s">
        <v>25</v>
      </c>
      <c r="B226" s="18" t="s">
        <v>26</v>
      </c>
      <c r="C226" s="18" t="s">
        <v>4</v>
      </c>
      <c r="D226" s="18" t="s">
        <v>207</v>
      </c>
      <c r="E226" s="18" t="s">
        <v>29</v>
      </c>
      <c r="F226" s="29">
        <v>5075</v>
      </c>
      <c r="G226" s="29"/>
      <c r="H226" s="15">
        <v>1108</v>
      </c>
      <c r="I226" s="15"/>
      <c r="J226" s="10">
        <f t="shared" si="12"/>
        <v>21.832512315270936</v>
      </c>
      <c r="K226" s="16"/>
    </row>
    <row r="227" spans="1:11" ht="18" customHeight="1">
      <c r="A227" s="21" t="s">
        <v>116</v>
      </c>
      <c r="B227" s="12" t="s">
        <v>26</v>
      </c>
      <c r="C227" s="12" t="s">
        <v>8</v>
      </c>
      <c r="D227" s="12"/>
      <c r="E227" s="12"/>
      <c r="F227" s="14">
        <f>SUM(F230+F228)</f>
        <v>16519</v>
      </c>
      <c r="G227" s="14">
        <f>SUM(G230+G228)</f>
        <v>16519</v>
      </c>
      <c r="H227" s="14">
        <f>SUM(H230+H228)</f>
        <v>9317</v>
      </c>
      <c r="I227" s="14">
        <f>SUM(I230+I228)</f>
        <v>9317</v>
      </c>
      <c r="J227" s="16">
        <f t="shared" si="12"/>
        <v>56.40171923239905</v>
      </c>
      <c r="K227" s="16">
        <f t="shared" si="12"/>
        <v>56.40171923239905</v>
      </c>
    </row>
    <row r="228" spans="1:11" ht="18" customHeight="1">
      <c r="A228" s="22" t="s">
        <v>27</v>
      </c>
      <c r="B228" s="18" t="s">
        <v>26</v>
      </c>
      <c r="C228" s="18" t="s">
        <v>8</v>
      </c>
      <c r="D228" s="18" t="s">
        <v>28</v>
      </c>
      <c r="E228" s="18"/>
      <c r="F228" s="19">
        <f>F229</f>
        <v>4499</v>
      </c>
      <c r="G228" s="19">
        <f>G229</f>
        <v>4499</v>
      </c>
      <c r="H228" s="19">
        <f>H229</f>
        <v>4336</v>
      </c>
      <c r="I228" s="19">
        <f>I229</f>
        <v>4336</v>
      </c>
      <c r="J228" s="10">
        <f t="shared" si="12"/>
        <v>96.37697266059124</v>
      </c>
      <c r="K228" s="10">
        <f t="shared" si="12"/>
        <v>96.37697266059124</v>
      </c>
    </row>
    <row r="229" spans="1:11" ht="18" customHeight="1">
      <c r="A229" s="22" t="s">
        <v>25</v>
      </c>
      <c r="B229" s="18" t="s">
        <v>26</v>
      </c>
      <c r="C229" s="18" t="s">
        <v>8</v>
      </c>
      <c r="D229" s="18" t="s">
        <v>28</v>
      </c>
      <c r="E229" s="18" t="s">
        <v>29</v>
      </c>
      <c r="F229" s="19">
        <v>4499</v>
      </c>
      <c r="G229" s="19">
        <v>4499</v>
      </c>
      <c r="H229" s="19">
        <v>4336</v>
      </c>
      <c r="I229" s="19">
        <v>4336</v>
      </c>
      <c r="J229" s="10">
        <f t="shared" si="12"/>
        <v>96.37697266059124</v>
      </c>
      <c r="K229" s="10">
        <f t="shared" si="12"/>
        <v>96.37697266059124</v>
      </c>
    </row>
    <row r="230" spans="1:11" ht="15.75" customHeight="1">
      <c r="A230" s="22" t="s">
        <v>49</v>
      </c>
      <c r="B230" s="18" t="s">
        <v>26</v>
      </c>
      <c r="C230" s="18" t="s">
        <v>8</v>
      </c>
      <c r="D230" s="18" t="s">
        <v>50</v>
      </c>
      <c r="E230" s="18"/>
      <c r="F230" s="19">
        <f>SUM(F231)</f>
        <v>12020</v>
      </c>
      <c r="G230" s="19">
        <f>SUM(G231)</f>
        <v>12020</v>
      </c>
      <c r="H230" s="19">
        <f>SUM(H231)</f>
        <v>4981</v>
      </c>
      <c r="I230" s="19">
        <f>SUM(I231)</f>
        <v>4981</v>
      </c>
      <c r="J230" s="10">
        <f t="shared" si="12"/>
        <v>41.43926788685524</v>
      </c>
      <c r="K230" s="10">
        <f t="shared" si="12"/>
        <v>41.43926788685524</v>
      </c>
    </row>
    <row r="231" spans="1:11" ht="33" customHeight="1">
      <c r="A231" s="22" t="s">
        <v>59</v>
      </c>
      <c r="B231" s="18" t="s">
        <v>26</v>
      </c>
      <c r="C231" s="18" t="s">
        <v>8</v>
      </c>
      <c r="D231" s="18" t="s">
        <v>60</v>
      </c>
      <c r="E231" s="18" t="s">
        <v>29</v>
      </c>
      <c r="F231" s="19">
        <v>12020</v>
      </c>
      <c r="G231" s="19">
        <v>12020</v>
      </c>
      <c r="H231" s="15">
        <v>4981</v>
      </c>
      <c r="I231" s="15">
        <v>4981</v>
      </c>
      <c r="J231" s="10">
        <f t="shared" si="12"/>
        <v>41.43926788685524</v>
      </c>
      <c r="K231" s="10">
        <f t="shared" si="12"/>
        <v>41.43926788685524</v>
      </c>
    </row>
    <row r="232" spans="1:11" ht="20.25" customHeight="1">
      <c r="A232" s="39" t="s">
        <v>209</v>
      </c>
      <c r="B232" s="12" t="s">
        <v>26</v>
      </c>
      <c r="C232" s="12" t="s">
        <v>9</v>
      </c>
      <c r="D232" s="12"/>
      <c r="E232" s="12"/>
      <c r="F232" s="14">
        <f aca="true" t="shared" si="13" ref="F232:I233">F233</f>
        <v>10239</v>
      </c>
      <c r="G232" s="14">
        <f t="shared" si="13"/>
        <v>10239</v>
      </c>
      <c r="H232" s="14">
        <f t="shared" si="13"/>
        <v>4933</v>
      </c>
      <c r="I232" s="14">
        <f t="shared" si="13"/>
        <v>4933</v>
      </c>
      <c r="J232" s="16">
        <f t="shared" si="12"/>
        <v>48.178533059869125</v>
      </c>
      <c r="K232" s="16">
        <f t="shared" si="12"/>
        <v>48.178533059869125</v>
      </c>
    </row>
    <row r="233" spans="1:11" ht="50.25" customHeight="1">
      <c r="A233" s="40" t="s">
        <v>106</v>
      </c>
      <c r="B233" s="18" t="s">
        <v>26</v>
      </c>
      <c r="C233" s="18" t="s">
        <v>9</v>
      </c>
      <c r="D233" s="18" t="s">
        <v>107</v>
      </c>
      <c r="E233" s="18"/>
      <c r="F233" s="19">
        <f t="shared" si="13"/>
        <v>10239</v>
      </c>
      <c r="G233" s="19">
        <f t="shared" si="13"/>
        <v>10239</v>
      </c>
      <c r="H233" s="19">
        <f t="shared" si="13"/>
        <v>4933</v>
      </c>
      <c r="I233" s="19">
        <f t="shared" si="13"/>
        <v>4933</v>
      </c>
      <c r="J233" s="10">
        <f t="shared" si="12"/>
        <v>48.178533059869125</v>
      </c>
      <c r="K233" s="10">
        <f t="shared" si="12"/>
        <v>48.178533059869125</v>
      </c>
    </row>
    <row r="234" spans="1:11" ht="33" customHeight="1">
      <c r="A234" s="22" t="s">
        <v>127</v>
      </c>
      <c r="B234" s="18" t="s">
        <v>26</v>
      </c>
      <c r="C234" s="18" t="s">
        <v>9</v>
      </c>
      <c r="D234" s="18" t="s">
        <v>107</v>
      </c>
      <c r="E234" s="18" t="s">
        <v>6</v>
      </c>
      <c r="F234" s="19">
        <v>10239</v>
      </c>
      <c r="G234" s="19">
        <v>10239</v>
      </c>
      <c r="H234" s="15">
        <v>4933</v>
      </c>
      <c r="I234" s="15">
        <v>4933</v>
      </c>
      <c r="J234" s="10">
        <f t="shared" si="12"/>
        <v>48.178533059869125</v>
      </c>
      <c r="K234" s="10">
        <f t="shared" si="12"/>
        <v>48.178533059869125</v>
      </c>
    </row>
    <row r="235" spans="1:11" ht="20.25" customHeight="1">
      <c r="A235" s="23" t="s">
        <v>45</v>
      </c>
      <c r="B235" s="24" t="s">
        <v>11</v>
      </c>
      <c r="C235" s="24" t="s">
        <v>84</v>
      </c>
      <c r="D235" s="24"/>
      <c r="E235" s="24"/>
      <c r="F235" s="9">
        <f aca="true" t="shared" si="14" ref="F235:H236">F236</f>
        <v>38464</v>
      </c>
      <c r="G235" s="9">
        <f t="shared" si="14"/>
        <v>1760</v>
      </c>
      <c r="H235" s="9">
        <f t="shared" si="14"/>
        <v>18524.2</v>
      </c>
      <c r="I235" s="9"/>
      <c r="J235" s="26">
        <f t="shared" si="12"/>
        <v>48.159837770382694</v>
      </c>
      <c r="K235" s="10"/>
    </row>
    <row r="236" spans="1:11" ht="20.25" customHeight="1">
      <c r="A236" s="21" t="s">
        <v>117</v>
      </c>
      <c r="B236" s="12" t="s">
        <v>11</v>
      </c>
      <c r="C236" s="12" t="s">
        <v>7</v>
      </c>
      <c r="D236" s="12"/>
      <c r="E236" s="12"/>
      <c r="F236" s="14">
        <f t="shared" si="14"/>
        <v>38464</v>
      </c>
      <c r="G236" s="14">
        <f t="shared" si="14"/>
        <v>1760</v>
      </c>
      <c r="H236" s="14">
        <f t="shared" si="14"/>
        <v>18524.2</v>
      </c>
      <c r="I236" s="14"/>
      <c r="J236" s="16">
        <f t="shared" si="12"/>
        <v>48.159837770382694</v>
      </c>
      <c r="K236" s="10"/>
    </row>
    <row r="237" spans="1:11" ht="34.5" customHeight="1">
      <c r="A237" s="22" t="s">
        <v>210</v>
      </c>
      <c r="B237" s="18" t="s">
        <v>11</v>
      </c>
      <c r="C237" s="18" t="s">
        <v>7</v>
      </c>
      <c r="D237" s="18" t="s">
        <v>211</v>
      </c>
      <c r="E237" s="18"/>
      <c r="F237" s="19">
        <f>F238+F239+F240</f>
        <v>38464</v>
      </c>
      <c r="G237" s="19">
        <f>G238+G239+G240</f>
        <v>1760</v>
      </c>
      <c r="H237" s="19">
        <f>H238+H239+H240</f>
        <v>18524.2</v>
      </c>
      <c r="I237" s="19"/>
      <c r="J237" s="10">
        <f t="shared" si="12"/>
        <v>48.159837770382694</v>
      </c>
      <c r="K237" s="10"/>
    </row>
    <row r="238" spans="1:11" ht="48" customHeight="1">
      <c r="A238" s="22" t="s">
        <v>56</v>
      </c>
      <c r="B238" s="18" t="s">
        <v>11</v>
      </c>
      <c r="C238" s="18" t="s">
        <v>7</v>
      </c>
      <c r="D238" s="18" t="s">
        <v>211</v>
      </c>
      <c r="E238" s="18" t="s">
        <v>19</v>
      </c>
      <c r="F238" s="19">
        <v>2320</v>
      </c>
      <c r="G238" s="19">
        <v>1760</v>
      </c>
      <c r="H238" s="15"/>
      <c r="I238" s="15"/>
      <c r="J238" s="10"/>
      <c r="K238" s="10"/>
    </row>
    <row r="239" spans="1:11" ht="53.25" customHeight="1">
      <c r="A239" s="22" t="s">
        <v>184</v>
      </c>
      <c r="B239" s="18" t="s">
        <v>11</v>
      </c>
      <c r="C239" s="18" t="s">
        <v>7</v>
      </c>
      <c r="D239" s="18" t="s">
        <v>211</v>
      </c>
      <c r="E239" s="18" t="s">
        <v>105</v>
      </c>
      <c r="F239" s="19">
        <v>32371</v>
      </c>
      <c r="G239" s="19"/>
      <c r="H239" s="15">
        <v>16403.2</v>
      </c>
      <c r="I239" s="15"/>
      <c r="J239" s="10">
        <f t="shared" si="12"/>
        <v>50.672515523153436</v>
      </c>
      <c r="K239" s="10"/>
    </row>
    <row r="240" spans="1:11" ht="33" customHeight="1">
      <c r="A240" s="22" t="s">
        <v>141</v>
      </c>
      <c r="B240" s="18" t="s">
        <v>11</v>
      </c>
      <c r="C240" s="18" t="s">
        <v>7</v>
      </c>
      <c r="D240" s="18" t="s">
        <v>211</v>
      </c>
      <c r="E240" s="18" t="s">
        <v>142</v>
      </c>
      <c r="F240" s="19">
        <v>3773</v>
      </c>
      <c r="G240" s="19"/>
      <c r="H240" s="15">
        <v>2121</v>
      </c>
      <c r="I240" s="15"/>
      <c r="J240" s="10">
        <f t="shared" si="12"/>
        <v>56.21521335807051</v>
      </c>
      <c r="K240" s="10"/>
    </row>
    <row r="241" spans="1:11" ht="18.75" customHeight="1">
      <c r="A241" s="23" t="s">
        <v>119</v>
      </c>
      <c r="B241" s="24" t="s">
        <v>17</v>
      </c>
      <c r="C241" s="24" t="s">
        <v>84</v>
      </c>
      <c r="D241" s="24"/>
      <c r="E241" s="24"/>
      <c r="F241" s="41">
        <f>F242+F245</f>
        <v>4689</v>
      </c>
      <c r="G241" s="9"/>
      <c r="H241" s="9">
        <f>H242+H245</f>
        <v>2637</v>
      </c>
      <c r="I241" s="25"/>
      <c r="J241" s="26">
        <f t="shared" si="12"/>
        <v>56.23800383877159</v>
      </c>
      <c r="K241" s="26"/>
    </row>
    <row r="242" spans="1:11" ht="20.25" customHeight="1">
      <c r="A242" s="21" t="s">
        <v>40</v>
      </c>
      <c r="B242" s="12" t="s">
        <v>17</v>
      </c>
      <c r="C242" s="12" t="s">
        <v>3</v>
      </c>
      <c r="D242" s="12"/>
      <c r="E242" s="12"/>
      <c r="F242" s="14">
        <f>F243</f>
        <v>2189</v>
      </c>
      <c r="G242" s="14"/>
      <c r="H242" s="14">
        <f>H243</f>
        <v>1123</v>
      </c>
      <c r="I242" s="27"/>
      <c r="J242" s="16">
        <f t="shared" si="12"/>
        <v>51.301964367291</v>
      </c>
      <c r="K242" s="16"/>
    </row>
    <row r="243" spans="1:11" ht="20.25" customHeight="1">
      <c r="A243" s="22" t="s">
        <v>41</v>
      </c>
      <c r="B243" s="18" t="s">
        <v>17</v>
      </c>
      <c r="C243" s="18" t="s">
        <v>3</v>
      </c>
      <c r="D243" s="18" t="s">
        <v>42</v>
      </c>
      <c r="E243" s="18"/>
      <c r="F243" s="19">
        <f>F244</f>
        <v>2189</v>
      </c>
      <c r="G243" s="19"/>
      <c r="H243" s="19">
        <f>H244</f>
        <v>1123</v>
      </c>
      <c r="I243" s="15"/>
      <c r="J243" s="10">
        <f t="shared" si="12"/>
        <v>51.301964367291</v>
      </c>
      <c r="K243" s="10"/>
    </row>
    <row r="244" spans="1:11" ht="49.5" customHeight="1">
      <c r="A244" s="22" t="s">
        <v>181</v>
      </c>
      <c r="B244" s="18" t="s">
        <v>17</v>
      </c>
      <c r="C244" s="18" t="s">
        <v>3</v>
      </c>
      <c r="D244" s="18" t="s">
        <v>42</v>
      </c>
      <c r="E244" s="18" t="s">
        <v>131</v>
      </c>
      <c r="F244" s="19">
        <v>2189</v>
      </c>
      <c r="G244" s="19"/>
      <c r="H244" s="15">
        <v>1123</v>
      </c>
      <c r="I244" s="15"/>
      <c r="J244" s="10">
        <f t="shared" si="12"/>
        <v>51.301964367291</v>
      </c>
      <c r="K244" s="10"/>
    </row>
    <row r="245" spans="1:11" ht="15.75" customHeight="1">
      <c r="A245" s="21" t="s">
        <v>90</v>
      </c>
      <c r="B245" s="12" t="s">
        <v>17</v>
      </c>
      <c r="C245" s="12" t="s">
        <v>7</v>
      </c>
      <c r="D245" s="12"/>
      <c r="E245" s="12"/>
      <c r="F245" s="14">
        <f>F246</f>
        <v>2500</v>
      </c>
      <c r="G245" s="14"/>
      <c r="H245" s="14">
        <f>H246</f>
        <v>1514</v>
      </c>
      <c r="I245" s="27"/>
      <c r="J245" s="16">
        <f t="shared" si="12"/>
        <v>60.56</v>
      </c>
      <c r="K245" s="16"/>
    </row>
    <row r="246" spans="1:11" ht="33" customHeight="1">
      <c r="A246" s="22" t="s">
        <v>91</v>
      </c>
      <c r="B246" s="18" t="s">
        <v>17</v>
      </c>
      <c r="C246" s="18" t="s">
        <v>7</v>
      </c>
      <c r="D246" s="18" t="s">
        <v>92</v>
      </c>
      <c r="E246" s="18"/>
      <c r="F246" s="19">
        <f>F247</f>
        <v>2500</v>
      </c>
      <c r="G246" s="19"/>
      <c r="H246" s="19">
        <f>H247</f>
        <v>1514</v>
      </c>
      <c r="I246" s="15"/>
      <c r="J246" s="10">
        <f t="shared" si="12"/>
        <v>60.56</v>
      </c>
      <c r="K246" s="10"/>
    </row>
    <row r="247" spans="1:11" ht="79.5" customHeight="1">
      <c r="A247" s="17" t="s">
        <v>88</v>
      </c>
      <c r="B247" s="18" t="s">
        <v>17</v>
      </c>
      <c r="C247" s="18" t="s">
        <v>7</v>
      </c>
      <c r="D247" s="18" t="s">
        <v>92</v>
      </c>
      <c r="E247" s="18" t="s">
        <v>24</v>
      </c>
      <c r="F247" s="19">
        <v>2500</v>
      </c>
      <c r="G247" s="19"/>
      <c r="H247" s="15">
        <v>1514</v>
      </c>
      <c r="I247" s="15"/>
      <c r="J247" s="10">
        <f t="shared" si="12"/>
        <v>60.56</v>
      </c>
      <c r="K247" s="10"/>
    </row>
    <row r="248" spans="1:11" ht="31.5" customHeight="1">
      <c r="A248" s="7" t="s">
        <v>120</v>
      </c>
      <c r="B248" s="24" t="s">
        <v>108</v>
      </c>
      <c r="C248" s="24" t="s">
        <v>84</v>
      </c>
      <c r="D248" s="24"/>
      <c r="E248" s="24"/>
      <c r="F248" s="9">
        <f>F249</f>
        <v>1185</v>
      </c>
      <c r="G248" s="9"/>
      <c r="H248" s="9">
        <f>H249</f>
        <v>238</v>
      </c>
      <c r="I248" s="25"/>
      <c r="J248" s="26">
        <f t="shared" si="12"/>
        <v>20.08438818565401</v>
      </c>
      <c r="K248" s="26"/>
    </row>
    <row r="249" spans="1:11" ht="33.75" customHeight="1">
      <c r="A249" s="11" t="s">
        <v>121</v>
      </c>
      <c r="B249" s="12" t="s">
        <v>108</v>
      </c>
      <c r="C249" s="12" t="s">
        <v>3</v>
      </c>
      <c r="D249" s="12"/>
      <c r="E249" s="12"/>
      <c r="F249" s="14">
        <f>F250</f>
        <v>1185</v>
      </c>
      <c r="G249" s="14"/>
      <c r="H249" s="14">
        <f>H250</f>
        <v>238</v>
      </c>
      <c r="I249" s="27"/>
      <c r="J249" s="16">
        <f t="shared" si="12"/>
        <v>20.08438818565401</v>
      </c>
      <c r="K249" s="16"/>
    </row>
    <row r="250" spans="1:11" ht="19.5" customHeight="1">
      <c r="A250" s="17" t="s">
        <v>12</v>
      </c>
      <c r="B250" s="18" t="s">
        <v>108</v>
      </c>
      <c r="C250" s="18" t="s">
        <v>3</v>
      </c>
      <c r="D250" s="18" t="s">
        <v>13</v>
      </c>
      <c r="E250" s="18"/>
      <c r="F250" s="19">
        <f>F251</f>
        <v>1185</v>
      </c>
      <c r="G250" s="19"/>
      <c r="H250" s="19">
        <f>H251</f>
        <v>238</v>
      </c>
      <c r="I250" s="15"/>
      <c r="J250" s="10">
        <f t="shared" si="12"/>
        <v>20.08438818565401</v>
      </c>
      <c r="K250" s="10"/>
    </row>
    <row r="251" spans="1:11" ht="16.5" customHeight="1">
      <c r="A251" s="22" t="s">
        <v>14</v>
      </c>
      <c r="B251" s="18" t="s">
        <v>108</v>
      </c>
      <c r="C251" s="18" t="s">
        <v>3</v>
      </c>
      <c r="D251" s="18" t="s">
        <v>13</v>
      </c>
      <c r="E251" s="18" t="s">
        <v>15</v>
      </c>
      <c r="F251" s="19">
        <v>1185</v>
      </c>
      <c r="G251" s="19"/>
      <c r="H251" s="15">
        <v>238</v>
      </c>
      <c r="I251" s="15"/>
      <c r="J251" s="10">
        <f t="shared" si="12"/>
        <v>20.08438818565401</v>
      </c>
      <c r="K251" s="10"/>
    </row>
    <row r="252" spans="1:11" ht="17.25" customHeight="1">
      <c r="A252" s="23" t="s">
        <v>47</v>
      </c>
      <c r="B252" s="24"/>
      <c r="C252" s="24"/>
      <c r="D252" s="24"/>
      <c r="E252" s="24"/>
      <c r="F252" s="42">
        <f>SUM(F16+F47+F56+F68+F124+F130+F169+F179+F202+F235+F241+F248)</f>
        <v>876895.7999999998</v>
      </c>
      <c r="G252" s="42">
        <f>SUM(G16+G47+G56+G68+G124+G130+G169+G179+G202+G235+G241+G248)</f>
        <v>494229.8</v>
      </c>
      <c r="H252" s="36">
        <f>SUM(H16+H47+H56+H68+H124+H130+H169+H179+H202+H235+H241+H248)</f>
        <v>365199.00000000006</v>
      </c>
      <c r="I252" s="36">
        <f>SUM(I16+I47+I56+I68+I124+I130+I169+I179+I202+I235+I241+I248)</f>
        <v>195915</v>
      </c>
      <c r="J252" s="26">
        <f t="shared" si="12"/>
        <v>41.64679543453169</v>
      </c>
      <c r="K252" s="26">
        <f t="shared" si="12"/>
        <v>39.64046684356144</v>
      </c>
    </row>
    <row r="253" spans="1:11" ht="13.5" customHeight="1">
      <c r="A253" s="5"/>
      <c r="B253" s="6"/>
      <c r="C253" s="6"/>
      <c r="D253" s="6"/>
      <c r="E253" s="6"/>
      <c r="F253" s="33"/>
      <c r="G253" s="33"/>
      <c r="H253" s="33"/>
      <c r="I253" s="33"/>
      <c r="J253" s="34"/>
      <c r="K253" s="34"/>
    </row>
    <row r="254" spans="1:11" ht="12" customHeight="1">
      <c r="A254" s="5"/>
      <c r="B254" s="6"/>
      <c r="C254" s="6"/>
      <c r="D254" s="6"/>
      <c r="E254" s="6"/>
      <c r="F254" s="33"/>
      <c r="G254" s="33"/>
      <c r="H254" s="33"/>
      <c r="I254" s="33"/>
      <c r="J254" s="34"/>
      <c r="K254" s="34"/>
    </row>
    <row r="255" spans="1:5" ht="12" customHeight="1">
      <c r="A255" s="5"/>
      <c r="B255" s="6"/>
      <c r="C255" s="6"/>
      <c r="D255" s="6"/>
      <c r="E255" s="6"/>
    </row>
    <row r="256" spans="1:11" ht="27" customHeight="1">
      <c r="A256" s="43" t="s">
        <v>118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1:5" ht="15.75">
      <c r="A257" s="3"/>
      <c r="B257" s="3"/>
      <c r="C257" s="3"/>
      <c r="D257" s="3"/>
      <c r="E257" s="3"/>
    </row>
    <row r="258" spans="1:5" ht="15.75">
      <c r="A258" s="3"/>
      <c r="B258" s="3"/>
      <c r="C258" s="3"/>
      <c r="D258" s="3"/>
      <c r="E258" s="3"/>
    </row>
    <row r="259" spans="1:5" ht="15.75">
      <c r="A259" s="3"/>
      <c r="B259" s="3"/>
      <c r="C259" s="3"/>
      <c r="D259" s="3"/>
      <c r="E259" s="3"/>
    </row>
    <row r="260" spans="1:5" ht="15.75">
      <c r="A260" s="3"/>
      <c r="B260" s="3"/>
      <c r="C260" s="3"/>
      <c r="D260" s="3"/>
      <c r="E260" s="3"/>
    </row>
    <row r="261" spans="1:5" ht="15.75">
      <c r="A261" s="3"/>
      <c r="B261" s="3"/>
      <c r="C261" s="3"/>
      <c r="D261" s="3"/>
      <c r="E261" s="3"/>
    </row>
    <row r="262" spans="1:5" ht="15.75">
      <c r="A262" s="3"/>
      <c r="B262" s="3"/>
      <c r="C262" s="3"/>
      <c r="D262" s="3"/>
      <c r="E262" s="3"/>
    </row>
  </sheetData>
  <sheetProtection/>
  <mergeCells count="17">
    <mergeCell ref="H1:K1"/>
    <mergeCell ref="H3:K3"/>
    <mergeCell ref="H4:K4"/>
    <mergeCell ref="H7:K7"/>
    <mergeCell ref="H14:I14"/>
    <mergeCell ref="J14:K14"/>
    <mergeCell ref="A10:K12"/>
    <mergeCell ref="F14:G14"/>
    <mergeCell ref="E14:E15"/>
    <mergeCell ref="F13:G13"/>
    <mergeCell ref="A256:K256"/>
    <mergeCell ref="H5:K5"/>
    <mergeCell ref="H6:K6"/>
    <mergeCell ref="A14:A15"/>
    <mergeCell ref="B14:B15"/>
    <mergeCell ref="C14:C15"/>
    <mergeCell ref="D14:D15"/>
  </mergeCells>
  <printOptions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org</cp:lastModifiedBy>
  <cp:lastPrinted>2012-07-31T08:57:46Z</cp:lastPrinted>
  <dcterms:created xsi:type="dcterms:W3CDTF">1996-10-08T23:32:33Z</dcterms:created>
  <dcterms:modified xsi:type="dcterms:W3CDTF">2012-07-31T10:05:28Z</dcterms:modified>
  <cp:category/>
  <cp:version/>
  <cp:contentType/>
  <cp:contentStatus/>
</cp:coreProperties>
</file>