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8" windowHeight="8280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<sst xmlns="http://schemas.openxmlformats.org/spreadsheetml/2006/main" count="86" uniqueCount="76">
  <si>
    <t>ПРИЛОЖЕНИЕ 1</t>
  </si>
  <si>
    <t xml:space="preserve">к постановлению </t>
  </si>
  <si>
    <t xml:space="preserve">Администрации городского округа </t>
  </si>
  <si>
    <t>Отрадный</t>
  </si>
  <si>
    <t>Самарской области</t>
  </si>
  <si>
    <t xml:space="preserve">Отчет </t>
  </si>
  <si>
    <t xml:space="preserve">о поступлении доходов в бюджет городского округа Отрадный по основным источникам  </t>
  </si>
  <si>
    <t>за 1 квартал 2011 года</t>
  </si>
  <si>
    <t>тыс. руб.</t>
  </si>
  <si>
    <t>Код бюджетной классификации</t>
  </si>
  <si>
    <t>Наименование доходов</t>
  </si>
  <si>
    <t xml:space="preserve">План на 2011 год </t>
  </si>
  <si>
    <t xml:space="preserve">Фактически исполнено </t>
  </si>
  <si>
    <t xml:space="preserve">Процент исполнения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</si>
  <si>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</si>
  <si>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</si>
  <si>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</si>
  <si>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</si>
  <si>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</si>
  <si>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</si>
  <si>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000 1 05 00000 00 0000 000 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</si>
  <si>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</si>
  <si>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</si>
  <si>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</si>
  <si>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</si>
  <si>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</si>
  <si>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</si>
  <si>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</si>
  <si>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 xml:space="preserve">000 1 06 06000 00 0000 110 </t>
  </si>
  <si>
    <t xml:space="preserve">Земельный налог </t>
  </si>
  <si>
    <t xml:space="preserve">000 1 08 00000 00 0000 000 </t>
  </si>
  <si>
    <t>Государственная пошлина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</si>
  <si>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</si>
  <si>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</si>
  <si>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000 1 11 00000 00 0000 110 </t>
  </si>
  <si>
    <t>Доходы от использования имущества, находящегося в государственной и муниципальной собственности</t>
  </si>
  <si>
    <t xml:space="preserve">000 1 11 03000 00 0000 120 </t>
  </si>
  <si>
    <t>Проценты, полученные от предоставления бюджетных кредитов внутри страны</t>
  </si>
  <si>
    <t xml:space="preserve">000 1 11 05000 00 0000 120 </t>
  </si>
  <si>
    <t xml:space="preserve">000 1 11 07000 00 0000 120 </t>
  </si>
  <si>
    <t>Платежи от государственных и муниципальных унитарных предприятий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</si>
  <si>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</si>
  <si>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</si>
  <si>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</si>
  <si>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 xml:space="preserve">Платежи при пользовании природными ресурсами </t>
  </si>
  <si>
    <t>000 1 12 01000 01 0000 120</t>
  </si>
  <si>
    <t>Плата за негативное воздействие на окружающую среду</t>
  </si>
  <si>
    <t xml:space="preserve">000 1 14 00000 00 0000 000 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</si>
  <si>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</si>
  <si>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</si>
  <si>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</si>
  <si>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</si>
  <si>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</si>
  <si>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 xml:space="preserve">000 1 16 00000 00 0000 000 </t>
  </si>
  <si>
    <t>Штрафы, санкции, возмещение ущерба</t>
  </si>
  <si>
    <t>000 1 17 00000 00 0000 000</t>
  </si>
  <si>
    <t>Прочие неналоговые доходы</t>
  </si>
  <si>
    <t xml:space="preserve">000 2 00 00000 00 0000 000 </t>
  </si>
  <si>
    <t>БЕЗВОЗМЕЗДНЫЕ ПОСТУПЛЕНИЯ</t>
  </si>
  <si>
    <t xml:space="preserve">000 2 02 00000 00 0000 000 </t>
  </si>
  <si>
    <t>Безвозмездные поступления от других бюджетов бюджетной системы</t>
  </si>
  <si>
    <t>000 2 02 01000 00 0000 151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</si>
  <si>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</si>
  <si>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</si>
  <si>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</si>
  <si>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</si>
  <si>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</si>
  <si>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</si>
  <si>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</si>
  <si>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</si>
  <si>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</si>
  <si>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</t>
  </si>
  <si>
    <t>Руководитель финансового управления</t>
  </si>
  <si>
    <t>С.С.Данилова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</si>
  <si>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</si>
  <si>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r>
      <t xml:space="preserve">        от __</t>
    </r>
    <r>
      <rPr>
        <u val="single"/>
        <sz val="12"/>
        <rFont val="Times New Roman"/>
        <family val="1"/>
      </rPr>
      <t>11.05.2011</t>
    </r>
    <r>
      <rPr>
        <sz val="12"/>
        <rFont val="Times New Roman"/>
        <family val="1"/>
      </rPr>
      <t>_______ № __</t>
    </r>
    <r>
      <rPr>
        <u val="single"/>
        <sz val="12"/>
        <rFont val="Times New Roman"/>
        <family val="1"/>
      </rPr>
      <t>550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</si>
</sst>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)"/>
    <numFmt numFmtId="166" formatCode="0_)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00"/>
    <numFmt numFmtId="173" formatCode="0.0000"/>
    <numFmt numFmtId="174" formatCode="0.00000"/>
    <numFmt numFmtId="175" formatCode="_-* #,##0.0_р_._-;\-* #,##0.0_р_._-;_-* &quot;-&quot;??_р_._-;_-@_-"/>
    <numFmt numFmtId="176" formatCode="_-* #,##0_р_._-;\-* #,##0_р_._-;_-* &quot;-&quot;??_р_._-;_-@_-"/>
    <numFmt numFmtId="177" formatCode="#,##0.00_ ;\-#,##0.00\ "/>
    <numFmt numFmtId="178" formatCode="#,##0.0_ ;\-#,##0.0\ "/>
    <numFmt numFmtId="179" formatCode="#,##0_ ;\-#,##0\ "/>
    <numFmt numFmtId="180" formatCode="[$-FC19]d\ mmmm\ yyyy\ &quot;г.&quot;"/>
    <numFmt numFmtId="181" formatCode="#,##0.00_р_."/>
    <numFmt numFmtId="182" formatCode="#,##0.0_р_."/>
    <numFmt numFmtId="183" formatCode="#,##0_р_."/>
    <numFmt numFmtId="184" formatCode="00000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#,##0.000_ ;\-#,##0.000\ 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justify" wrapText="1"/>
    </xf>
    <xf numFmtId="1" fontId="5" fillId="33" borderId="10" xfId="0" applyNumberFormat="1" applyFont="1" applyFill="1" applyBorder="1" applyAlignment="1">
      <alignment horizontal="right" vertical="justify" wrapText="1"/>
    </xf>
    <xf numFmtId="164" fontId="5" fillId="33" borderId="10" xfId="0" applyNumberFormat="1" applyFont="1" applyFill="1" applyBorder="1" applyAlignment="1">
      <alignment horizontal="right" vertical="justify" wrapText="1"/>
    </xf>
    <xf numFmtId="164" fontId="5" fillId="0" borderId="10" xfId="0" applyNumberFormat="1" applyFont="1" applyBorder="1" applyAlignment="1">
      <alignment vertical="justify"/>
    </xf>
    <xf numFmtId="0" fontId="5" fillId="33" borderId="10" xfId="0" applyFont="1" applyFill="1" applyBorder="1" applyAlignment="1">
      <alignment horizontal="right" vertical="justify" wrapText="1"/>
    </xf>
    <xf numFmtId="0" fontId="4" fillId="0" borderId="10" xfId="0" applyFont="1" applyBorder="1" applyAlignment="1">
      <alignment horizontal="center" vertical="justify" wrapText="1"/>
    </xf>
    <xf numFmtId="0" fontId="4" fillId="33" borderId="10" xfId="0" applyFont="1" applyFill="1" applyBorder="1" applyAlignment="1">
      <alignment horizontal="right" vertical="justify" wrapText="1"/>
    </xf>
    <xf numFmtId="164" fontId="4" fillId="0" borderId="10" xfId="0" applyNumberFormat="1" applyFont="1" applyBorder="1" applyAlignment="1">
      <alignment vertical="justify"/>
    </xf>
    <xf numFmtId="49" fontId="5" fillId="0" borderId="10" xfId="0" applyNumberFormat="1" applyFont="1" applyBorder="1" applyAlignment="1">
      <alignment horizontal="center" vertical="justify"/>
    </xf>
    <xf numFmtId="1" fontId="5" fillId="0" borderId="10" xfId="0" applyNumberFormat="1" applyFont="1" applyBorder="1" applyAlignment="1">
      <alignment vertical="justify"/>
    </xf>
    <xf numFmtId="49" fontId="4" fillId="0" borderId="10" xfId="0" applyNumberFormat="1" applyFont="1" applyBorder="1" applyAlignment="1">
      <alignment horizontal="center" vertical="justify" wrapText="1"/>
    </xf>
    <xf numFmtId="49" fontId="5" fillId="0" borderId="10" xfId="0" applyNumberFormat="1" applyFont="1" applyBorder="1" applyAlignment="1">
      <alignment horizontal="center" vertical="justify" wrapText="1"/>
    </xf>
    <xf numFmtId="164" fontId="4" fillId="33" borderId="10" xfId="0" applyNumberFormat="1" applyFont="1" applyFill="1" applyBorder="1" applyAlignment="1">
      <alignment horizontal="right" vertical="justify" wrapText="1"/>
    </xf>
    <xf numFmtId="0" fontId="4" fillId="0" borderId="10" xfId="0" applyFont="1" applyBorder="1" applyAlignment="1">
      <alignment horizontal="left" vertical="justify" wrapText="1"/>
    </xf>
    <xf numFmtId="16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justify" vertical="justify" wrapText="1"/>
    </xf>
    <xf numFmtId="0" fontId="5" fillId="0" borderId="12" xfId="0" applyFont="1" applyBorder="1" applyAlignment="1">
      <alignment horizontal="justify" vertical="justify" wrapText="1"/>
    </xf>
    <xf numFmtId="0" fontId="8" fillId="0" borderId="0" xfId="0" applyFont="1" applyAlignment="1">
      <alignment/>
    </xf>
    <xf numFmtId="49" fontId="5" fillId="0" borderId="11" xfId="0" applyNumberFormat="1" applyFont="1" applyBorder="1" applyAlignment="1">
      <alignment horizontal="justify" vertical="justify" wrapText="1"/>
    </xf>
    <xf numFmtId="49" fontId="5" fillId="0" borderId="12" xfId="0" applyNumberFormat="1" applyFont="1" applyBorder="1" applyAlignment="1">
      <alignment horizontal="justify" vertical="justify" wrapText="1"/>
    </xf>
    <xf numFmtId="49" fontId="4" fillId="0" borderId="11" xfId="0" applyNumberFormat="1" applyFont="1" applyBorder="1" applyAlignment="1">
      <alignment horizontal="justify" vertical="justify" wrapText="1"/>
    </xf>
    <xf numFmtId="49" fontId="4" fillId="0" borderId="12" xfId="0" applyNumberFormat="1" applyFont="1" applyBorder="1" applyAlignment="1">
      <alignment horizontal="justify" vertical="justify" wrapText="1"/>
    </xf>
    <xf numFmtId="0" fontId="4" fillId="0" borderId="11" xfId="0" applyFont="1" applyBorder="1" applyAlignment="1">
      <alignment horizontal="justify" vertical="justify" wrapText="1"/>
    </xf>
    <xf numFmtId="0" fontId="4" fillId="0" borderId="12" xfId="0" applyFont="1" applyBorder="1" applyAlignment="1">
      <alignment horizontal="justify" vertical="justify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4;&#1090;&#1095;&#1077;&#1090;&#1099;%20&#1085;&#1072;%20&#1082;&#1086;&#1083;&#1083;&#1077;&#1075;&#1080;&#1102;%20&#1080;%20&#1044;&#1091;&#1084;&#1091;\2011%20&#1075;&#1086;&#1076;\01.04.2011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 1"/>
      <sheetName val="доходы 2"/>
      <sheetName val="По ЭК"/>
      <sheetName val="Админ."/>
      <sheetName val="Отчет"/>
      <sheetName val="Безвозм."/>
      <sheetName val="ОФК"/>
      <sheetName val="УФК"/>
      <sheetName val="182"/>
      <sheetName val="188"/>
      <sheetName val="749"/>
      <sheetName val="725"/>
      <sheetName val="048"/>
      <sheetName val="192"/>
      <sheetName val="321"/>
      <sheetName val="730"/>
      <sheetName val="322"/>
    </sheetNames>
    <sheetDataSet>
      <sheetData sheetId="0">
        <row r="135">
          <cell r="C135">
            <v>80147.61</v>
          </cell>
        </row>
        <row r="144">
          <cell r="C144">
            <v>225494.26</v>
          </cell>
        </row>
      </sheetData>
      <sheetData sheetId="1">
        <row r="5">
          <cell r="C5">
            <v>45174260.06</v>
          </cell>
        </row>
        <row r="31">
          <cell r="C31">
            <v>3724167.4000000004</v>
          </cell>
        </row>
        <row r="44">
          <cell r="C44">
            <v>721189.08</v>
          </cell>
        </row>
        <row r="47">
          <cell r="C47">
            <v>8311498.9</v>
          </cell>
        </row>
        <row r="56">
          <cell r="C56">
            <v>3597743.1</v>
          </cell>
        </row>
        <row r="70">
          <cell r="C70">
            <v>-172.8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6698574.6</v>
          </cell>
        </row>
        <row r="116">
          <cell r="C116">
            <v>0</v>
          </cell>
        </row>
        <row r="120">
          <cell r="C120">
            <v>1739334.61</v>
          </cell>
        </row>
        <row r="126">
          <cell r="C126">
            <v>87457.95</v>
          </cell>
        </row>
        <row r="131">
          <cell r="C131">
            <v>3361159.78</v>
          </cell>
        </row>
        <row r="139">
          <cell r="C139">
            <v>1167605.91</v>
          </cell>
        </row>
        <row r="179">
          <cell r="C179">
            <v>91814.77</v>
          </cell>
        </row>
        <row r="192">
          <cell r="C192">
            <v>329000</v>
          </cell>
        </row>
        <row r="195">
          <cell r="C195">
            <v>292200</v>
          </cell>
        </row>
        <row r="207">
          <cell r="C207">
            <v>10344672.26</v>
          </cell>
        </row>
        <row r="224">
          <cell r="C224">
            <v>-5098675.470000001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D6" sqref="D6:F6"/>
    </sheetView>
  </sheetViews>
  <sheetFormatPr defaultColWidth="9.00390625" defaultRowHeight="12.75"/>
  <cols>
    <col min="1" max="1" width="30.875" style="0" customWidth="1"/>
    <col min="2" max="2" width="29.375" style="0" customWidth="1"/>
    <col min="3" max="3" width="32.50390625" style="0" customWidth="1"/>
    <col min="4" max="6" width="12.625" style="0" customWidth="1"/>
  </cols>
  <sheetData>
    <row r="1" spans="4:6" s="1" customFormat="1" ht="15.75" customHeight="1">
      <c r="D1" s="36" t="s">
        <v>0</v>
      </c>
      <c r="E1" s="36"/>
      <c r="F1" s="36"/>
    </row>
    <row r="2" spans="3:6" s="1" customFormat="1" ht="28.5" customHeight="1">
      <c r="C2" s="3"/>
      <c r="D2" s="36" t="s">
        <v>1</v>
      </c>
      <c r="E2" s="36"/>
      <c r="F2" s="36"/>
    </row>
    <row r="3" spans="3:6" s="1" customFormat="1" ht="15.75" customHeight="1">
      <c r="C3" s="3"/>
      <c r="D3" s="36" t="s">
        <v>2</v>
      </c>
      <c r="E3" s="36"/>
      <c r="F3" s="36"/>
    </row>
    <row r="4" spans="3:6" s="1" customFormat="1" ht="15.75" customHeight="1">
      <c r="C4" s="3"/>
      <c r="D4" s="36" t="s">
        <v>3</v>
      </c>
      <c r="E4" s="36"/>
      <c r="F4" s="36"/>
    </row>
    <row r="5" spans="3:6" s="1" customFormat="1" ht="15.75" customHeight="1">
      <c r="C5" s="3"/>
      <c r="D5" s="36" t="s">
        <v>4</v>
      </c>
      <c r="E5" s="36"/>
      <c r="F5" s="36"/>
    </row>
    <row r="6" spans="3:6" s="1" customFormat="1" ht="15.75" customHeight="1">
      <c r="C6" s="3"/>
      <c r="D6" s="36" t="s">
        <v>75</v>
      </c>
      <c r="E6" s="36"/>
      <c r="F6" s="36"/>
    </row>
    <row r="7" spans="4:6" s="1" customFormat="1" ht="15.75" customHeight="1">
      <c r="D7" s="2"/>
      <c r="E7" s="2"/>
      <c r="F7" s="2"/>
    </row>
    <row r="8" spans="4:6" s="1" customFormat="1" ht="15.75" customHeight="1">
      <c r="D8" s="2"/>
      <c r="E8" s="2"/>
      <c r="F8" s="2"/>
    </row>
    <row r="9" spans="1:6" s="4" customFormat="1" ht="15" customHeight="1">
      <c r="A9" s="38" t="s">
        <v>5</v>
      </c>
      <c r="B9" s="38"/>
      <c r="C9" s="38"/>
      <c r="D9" s="38"/>
      <c r="E9" s="38"/>
      <c r="F9" s="38"/>
    </row>
    <row r="10" spans="1:6" s="4" customFormat="1" ht="15" customHeight="1">
      <c r="A10" s="37" t="s">
        <v>6</v>
      </c>
      <c r="B10" s="37"/>
      <c r="C10" s="37"/>
      <c r="D10" s="37"/>
      <c r="E10" s="37"/>
      <c r="F10" s="37"/>
    </row>
    <row r="11" spans="1:6" s="4" customFormat="1" ht="15" customHeight="1">
      <c r="A11" s="37" t="s">
        <v>7</v>
      </c>
      <c r="B11" s="37"/>
      <c r="C11" s="37"/>
      <c r="D11" s="37"/>
      <c r="E11" s="37"/>
      <c r="F11" s="37"/>
    </row>
    <row r="12" spans="5:6" s="5" customFormat="1" ht="25.5" customHeight="1">
      <c r="E12" s="39" t="s">
        <v>8</v>
      </c>
      <c r="F12" s="39"/>
    </row>
    <row r="13" spans="1:6" s="7" customFormat="1" ht="40.5" customHeight="1">
      <c r="A13" s="6" t="s">
        <v>9</v>
      </c>
      <c r="B13" s="34" t="s">
        <v>10</v>
      </c>
      <c r="C13" s="35"/>
      <c r="D13" s="6" t="s">
        <v>11</v>
      </c>
      <c r="E13" s="6" t="s">
        <v>12</v>
      </c>
      <c r="F13" s="6" t="s">
        <v>13</v>
      </c>
    </row>
    <row r="14" spans="1:6" s="5" customFormat="1" ht="30.75" customHeight="1">
      <c r="A14" s="8" t="s">
        <v>14</v>
      </c>
      <c r="B14" s="25" t="s">
        <v>15</v>
      </c>
      <c r="C14" s="26"/>
      <c r="D14" s="9">
        <f>D15+D17+D19+D22+D24+D30+D32+D36+D37</f>
        <v>310062</v>
      </c>
      <c r="E14" s="10">
        <f>E15+E17+E19+E22+E23+E24+E30+E32+E36+E37</f>
        <v>74980.27522999998</v>
      </c>
      <c r="F14" s="11">
        <f aca="true" t="shared" si="0" ref="F14:F22">E14/D14%</f>
        <v>24.182349088246863</v>
      </c>
    </row>
    <row r="15" spans="1:6" s="5" customFormat="1" ht="16.5" customHeight="1">
      <c r="A15" s="8" t="s">
        <v>16</v>
      </c>
      <c r="B15" s="25" t="s">
        <v>17</v>
      </c>
      <c r="C15" s="26"/>
      <c r="D15" s="12">
        <f>D16</f>
        <v>196537</v>
      </c>
      <c r="E15" s="10">
        <f>E16</f>
        <v>45174.26006</v>
      </c>
      <c r="F15" s="11">
        <f t="shared" si="0"/>
        <v>22.9851173366847</v>
      </c>
    </row>
    <row r="16" spans="1:6" s="5" customFormat="1" ht="16.5" customHeight="1">
      <c r="A16" s="13" t="s">
        <v>18</v>
      </c>
      <c r="B16" s="32" t="s">
        <v>19</v>
      </c>
      <c r="C16" s="33"/>
      <c r="D16" s="14">
        <v>196537</v>
      </c>
      <c r="E16" s="15">
        <f>'[1]доходы 2'!C5/1000</f>
        <v>45174.26006</v>
      </c>
      <c r="F16" s="15">
        <f t="shared" si="0"/>
        <v>22.9851173366847</v>
      </c>
    </row>
    <row r="17" spans="1:6" s="4" customFormat="1" ht="16.5" customHeight="1">
      <c r="A17" s="8" t="s">
        <v>20</v>
      </c>
      <c r="B17" s="25" t="s">
        <v>21</v>
      </c>
      <c r="C17" s="26"/>
      <c r="D17" s="12">
        <f>D18</f>
        <v>16255</v>
      </c>
      <c r="E17" s="10">
        <f>E18</f>
        <v>3724.1674000000003</v>
      </c>
      <c r="F17" s="11">
        <f t="shared" si="0"/>
        <v>22.910903721931714</v>
      </c>
    </row>
    <row r="18" spans="1:6" s="5" customFormat="1" ht="30.75" customHeight="1">
      <c r="A18" s="13" t="s">
        <v>22</v>
      </c>
      <c r="B18" s="32" t="s">
        <v>23</v>
      </c>
      <c r="C18" s="33"/>
      <c r="D18" s="14">
        <v>16255</v>
      </c>
      <c r="E18" s="15">
        <f>'[1]доходы 2'!C31/1000</f>
        <v>3724.1674000000003</v>
      </c>
      <c r="F18" s="15">
        <f t="shared" si="0"/>
        <v>22.910903721931714</v>
      </c>
    </row>
    <row r="19" spans="1:6" s="4" customFormat="1" ht="16.5" customHeight="1">
      <c r="A19" s="8" t="s">
        <v>24</v>
      </c>
      <c r="B19" s="25" t="s">
        <v>25</v>
      </c>
      <c r="C19" s="26"/>
      <c r="D19" s="12">
        <f>D20+D21</f>
        <v>34032</v>
      </c>
      <c r="E19" s="10">
        <f>E20+E21</f>
        <v>9032.68798</v>
      </c>
      <c r="F19" s="11">
        <f t="shared" si="0"/>
        <v>26.54174888340386</v>
      </c>
    </row>
    <row r="20" spans="1:6" s="5" customFormat="1" ht="16.5" customHeight="1">
      <c r="A20" s="13" t="s">
        <v>26</v>
      </c>
      <c r="B20" s="32" t="s">
        <v>27</v>
      </c>
      <c r="C20" s="33"/>
      <c r="D20" s="14">
        <v>1700</v>
      </c>
      <c r="E20" s="15">
        <f>'[1]доходы 2'!C44/1000</f>
        <v>721.18908</v>
      </c>
      <c r="F20" s="15">
        <f t="shared" si="0"/>
        <v>42.42288705882353</v>
      </c>
    </row>
    <row r="21" spans="1:6" s="5" customFormat="1" ht="16.5" customHeight="1">
      <c r="A21" s="13" t="s">
        <v>28</v>
      </c>
      <c r="B21" s="32" t="s">
        <v>29</v>
      </c>
      <c r="C21" s="33"/>
      <c r="D21" s="14">
        <v>32332</v>
      </c>
      <c r="E21" s="15">
        <f>'[1]доходы 2'!C47/1000</f>
        <v>8311.4989</v>
      </c>
      <c r="F21" s="15">
        <f t="shared" si="0"/>
        <v>25.70672677223803</v>
      </c>
    </row>
    <row r="22" spans="1:6" s="5" customFormat="1" ht="16.5" customHeight="1">
      <c r="A22" s="8" t="s">
        <v>30</v>
      </c>
      <c r="B22" s="25" t="s">
        <v>31</v>
      </c>
      <c r="C22" s="26"/>
      <c r="D22" s="12">
        <v>12720</v>
      </c>
      <c r="E22" s="11">
        <f>'[1]доходы 2'!C56/1000</f>
        <v>3597.7431</v>
      </c>
      <c r="F22" s="11">
        <f t="shared" si="0"/>
        <v>28.284143867924527</v>
      </c>
    </row>
    <row r="23" spans="1:6" s="5" customFormat="1" ht="33" customHeight="1">
      <c r="A23" s="8" t="s">
        <v>32</v>
      </c>
      <c r="B23" s="25" t="s">
        <v>33</v>
      </c>
      <c r="C23" s="26"/>
      <c r="D23" s="12"/>
      <c r="E23" s="11">
        <f>'[1]доходы 2'!C70/1000</f>
        <v>-0.1728</v>
      </c>
      <c r="F23" s="11"/>
    </row>
    <row r="24" spans="1:6" s="5" customFormat="1" ht="30.75" customHeight="1">
      <c r="A24" s="16" t="s">
        <v>34</v>
      </c>
      <c r="B24" s="28" t="s">
        <v>35</v>
      </c>
      <c r="C24" s="29"/>
      <c r="D24" s="17">
        <f>D26+D27+D28+D29</f>
        <v>21263</v>
      </c>
      <c r="E24" s="11">
        <f>E26+E27+E28+E29</f>
        <v>8518.05682</v>
      </c>
      <c r="F24" s="11">
        <f>E24/D24%</f>
        <v>40.060465691576916</v>
      </c>
    </row>
    <row r="25" spans="1:6" s="7" customFormat="1" ht="40.5" customHeight="1">
      <c r="A25" s="6" t="s">
        <v>9</v>
      </c>
      <c r="B25" s="34" t="s">
        <v>10</v>
      </c>
      <c r="C25" s="35"/>
      <c r="D25" s="6" t="s">
        <v>11</v>
      </c>
      <c r="E25" s="6" t="s">
        <v>12</v>
      </c>
      <c r="F25" s="6" t="s">
        <v>13</v>
      </c>
    </row>
    <row r="26" spans="1:6" s="5" customFormat="1" ht="30.75" customHeight="1">
      <c r="A26" s="13" t="s">
        <v>36</v>
      </c>
      <c r="B26" s="30" t="s">
        <v>37</v>
      </c>
      <c r="C26" s="31"/>
      <c r="D26" s="15"/>
      <c r="E26" s="15">
        <f>('[1]Доходы 1'!C131)/1000</f>
        <v>0</v>
      </c>
      <c r="F26" s="15"/>
    </row>
    <row r="27" spans="1:6" s="5" customFormat="1" ht="96" customHeight="1">
      <c r="A27" s="13" t="s">
        <v>38</v>
      </c>
      <c r="B27" s="32" t="s">
        <v>74</v>
      </c>
      <c r="C27" s="33"/>
      <c r="D27" s="14">
        <v>16350</v>
      </c>
      <c r="E27" s="15">
        <f>('[1]доходы 2'!C113+'[1]доходы 2'!C112+'[1]доходы 2'!C116+'[1]доходы 2'!C114)/1000</f>
        <v>6698.5746</v>
      </c>
      <c r="F27" s="15">
        <f>E27/D27%</f>
        <v>40.9698752293578</v>
      </c>
    </row>
    <row r="28" spans="1:6" s="5" customFormat="1" ht="30.75" customHeight="1">
      <c r="A28" s="13" t="s">
        <v>39</v>
      </c>
      <c r="B28" s="32" t="s">
        <v>40</v>
      </c>
      <c r="C28" s="33"/>
      <c r="D28" s="14"/>
      <c r="E28" s="15">
        <f>'[1]Доходы 1'!C135/1000</f>
        <v>80.14761</v>
      </c>
      <c r="F28" s="15"/>
    </row>
    <row r="29" spans="1:6" s="5" customFormat="1" ht="80.25" customHeight="1">
      <c r="A29" s="13" t="s">
        <v>41</v>
      </c>
      <c r="B29" s="32" t="s">
        <v>42</v>
      </c>
      <c r="C29" s="33"/>
      <c r="D29" s="14">
        <v>4913</v>
      </c>
      <c r="E29" s="15">
        <f>('[1]доходы 2'!C120+'[1]Доходы 1'!C136)/1000</f>
        <v>1739.33461</v>
      </c>
      <c r="F29" s="15">
        <f aca="true" t="shared" si="1" ref="F29:F34">E29/D29%</f>
        <v>35.40269916547934</v>
      </c>
    </row>
    <row r="30" spans="1:6" s="5" customFormat="1" ht="16.5" customHeight="1">
      <c r="A30" s="8" t="s">
        <v>43</v>
      </c>
      <c r="B30" s="25" t="s">
        <v>44</v>
      </c>
      <c r="C30" s="26"/>
      <c r="D30" s="12">
        <f>D31</f>
        <v>500</v>
      </c>
      <c r="E30" s="10">
        <f>E31</f>
        <v>87.45795</v>
      </c>
      <c r="F30" s="11">
        <f t="shared" si="1"/>
        <v>17.49159</v>
      </c>
    </row>
    <row r="31" spans="1:6" s="5" customFormat="1" ht="16.5" customHeight="1">
      <c r="A31" s="13" t="s">
        <v>45</v>
      </c>
      <c r="B31" s="32" t="s">
        <v>46</v>
      </c>
      <c r="C31" s="33"/>
      <c r="D31" s="14">
        <v>500</v>
      </c>
      <c r="E31" s="15">
        <f>('[1]доходы 2'!C126)/1000</f>
        <v>87.45795</v>
      </c>
      <c r="F31" s="15">
        <f t="shared" si="1"/>
        <v>17.49159</v>
      </c>
    </row>
    <row r="32" spans="1:6" s="5" customFormat="1" ht="30.75" customHeight="1">
      <c r="A32" s="8" t="s">
        <v>47</v>
      </c>
      <c r="B32" s="28" t="s">
        <v>48</v>
      </c>
      <c r="C32" s="29"/>
      <c r="D32" s="12">
        <f>D33+D34</f>
        <v>23255</v>
      </c>
      <c r="E32" s="10">
        <f>E33+E34</f>
        <v>3586.65404</v>
      </c>
      <c r="F32" s="11">
        <f t="shared" si="1"/>
        <v>15.42315218232638</v>
      </c>
    </row>
    <row r="33" spans="1:6" s="5" customFormat="1" ht="80.25" customHeight="1">
      <c r="A33" s="18" t="s">
        <v>49</v>
      </c>
      <c r="B33" s="30" t="s">
        <v>50</v>
      </c>
      <c r="C33" s="31"/>
      <c r="D33" s="14">
        <v>20755</v>
      </c>
      <c r="E33" s="15">
        <f>'[1]доходы 2'!C131/1000</f>
        <v>3361.15978</v>
      </c>
      <c r="F33" s="15">
        <f t="shared" si="1"/>
        <v>16.194458106480365</v>
      </c>
    </row>
    <row r="34" spans="1:6" s="5" customFormat="1" ht="80.25" customHeight="1">
      <c r="A34" s="18" t="s">
        <v>51</v>
      </c>
      <c r="B34" s="30" t="s">
        <v>52</v>
      </c>
      <c r="C34" s="31"/>
      <c r="D34" s="14">
        <v>2500</v>
      </c>
      <c r="E34" s="15">
        <f>('[1]Доходы 1'!C144)/1000</f>
        <v>225.49426</v>
      </c>
      <c r="F34" s="15">
        <f t="shared" si="1"/>
        <v>9.0197704</v>
      </c>
    </row>
    <row r="35" spans="1:6" s="7" customFormat="1" ht="40.5" customHeight="1">
      <c r="A35" s="6" t="s">
        <v>9</v>
      </c>
      <c r="B35" s="34" t="s">
        <v>10</v>
      </c>
      <c r="C35" s="35"/>
      <c r="D35" s="6" t="s">
        <v>11</v>
      </c>
      <c r="E35" s="6" t="s">
        <v>12</v>
      </c>
      <c r="F35" s="6" t="s">
        <v>13</v>
      </c>
    </row>
    <row r="36" spans="1:6" s="5" customFormat="1" ht="16.5" customHeight="1">
      <c r="A36" s="8" t="s">
        <v>53</v>
      </c>
      <c r="B36" s="25" t="s">
        <v>54</v>
      </c>
      <c r="C36" s="26"/>
      <c r="D36" s="12">
        <v>5500</v>
      </c>
      <c r="E36" s="11">
        <f>'[1]доходы 2'!C139/1000</f>
        <v>1167.60591</v>
      </c>
      <c r="F36" s="11">
        <f>E36/D36%</f>
        <v>21.229198363636364</v>
      </c>
    </row>
    <row r="37" spans="1:6" s="5" customFormat="1" ht="16.5" customHeight="1">
      <c r="A37" s="19" t="s">
        <v>55</v>
      </c>
      <c r="B37" s="28" t="s">
        <v>56</v>
      </c>
      <c r="C37" s="29"/>
      <c r="D37" s="12"/>
      <c r="E37" s="11">
        <f>('[1]доходы 2'!C179)/1000</f>
        <v>91.81477000000001</v>
      </c>
      <c r="F37" s="11"/>
    </row>
    <row r="38" spans="1:6" s="5" customFormat="1" ht="16.5" customHeight="1">
      <c r="A38" s="8" t="s">
        <v>57</v>
      </c>
      <c r="B38" s="25" t="s">
        <v>58</v>
      </c>
      <c r="C38" s="26"/>
      <c r="D38" s="10">
        <f>D39+D43</f>
        <v>55491</v>
      </c>
      <c r="E38" s="10">
        <f>E39+E43</f>
        <v>5867.196789999999</v>
      </c>
      <c r="F38" s="11">
        <f>E38/D38%</f>
        <v>10.573240327260276</v>
      </c>
    </row>
    <row r="39" spans="1:6" s="4" customFormat="1" ht="16.5" customHeight="1">
      <c r="A39" s="8" t="s">
        <v>59</v>
      </c>
      <c r="B39" s="25" t="s">
        <v>60</v>
      </c>
      <c r="C39" s="26"/>
      <c r="D39" s="10">
        <f>SUM(D40:D42)</f>
        <v>55491</v>
      </c>
      <c r="E39" s="10">
        <f>SUM(E40:E42)</f>
        <v>10965.87226</v>
      </c>
      <c r="F39" s="11">
        <f>E39/D39%</f>
        <v>19.76153296931034</v>
      </c>
    </row>
    <row r="40" spans="1:6" s="5" customFormat="1" ht="30.75" customHeight="1">
      <c r="A40" s="13" t="s">
        <v>61</v>
      </c>
      <c r="B40" s="32" t="s">
        <v>62</v>
      </c>
      <c r="C40" s="33"/>
      <c r="D40" s="20">
        <v>1315</v>
      </c>
      <c r="E40" s="15">
        <f>'[1]доходы 2'!C192/1000</f>
        <v>329</v>
      </c>
      <c r="F40" s="15">
        <f>E40/D40%</f>
        <v>25.019011406844104</v>
      </c>
    </row>
    <row r="41" spans="1:6" s="5" customFormat="1" ht="30.75" customHeight="1">
      <c r="A41" s="13" t="s">
        <v>63</v>
      </c>
      <c r="B41" s="32" t="s">
        <v>64</v>
      </c>
      <c r="C41" s="33"/>
      <c r="D41" s="20">
        <v>11194</v>
      </c>
      <c r="E41" s="15">
        <f>'[1]доходы 2'!C195/1000</f>
        <v>292.2</v>
      </c>
      <c r="F41" s="15">
        <f>E41/D41%</f>
        <v>2.6103269608718955</v>
      </c>
    </row>
    <row r="42" spans="1:6" s="5" customFormat="1" ht="30.75" customHeight="1">
      <c r="A42" s="13" t="s">
        <v>65</v>
      </c>
      <c r="B42" s="32" t="s">
        <v>66</v>
      </c>
      <c r="C42" s="33"/>
      <c r="D42" s="20">
        <v>42982</v>
      </c>
      <c r="E42" s="15">
        <f>'[1]доходы 2'!C207/1000</f>
        <v>10344.67226</v>
      </c>
      <c r="F42" s="15">
        <f>E42/D42%</f>
        <v>24.067452096226326</v>
      </c>
    </row>
    <row r="43" spans="1:6" s="4" customFormat="1" ht="47.25" customHeight="1">
      <c r="A43" s="8" t="s">
        <v>67</v>
      </c>
      <c r="B43" s="25" t="s">
        <v>68</v>
      </c>
      <c r="C43" s="26"/>
      <c r="D43" s="10"/>
      <c r="E43" s="10">
        <f>E44</f>
        <v>-5098.675470000001</v>
      </c>
      <c r="F43" s="11"/>
    </row>
    <row r="44" spans="1:6" s="5" customFormat="1" ht="49.5" customHeight="1">
      <c r="A44" s="13" t="s">
        <v>69</v>
      </c>
      <c r="B44" s="32" t="s">
        <v>70</v>
      </c>
      <c r="C44" s="33"/>
      <c r="D44" s="20"/>
      <c r="E44" s="15">
        <f>'[1]доходы 2'!C224/1000</f>
        <v>-5098.675470000001</v>
      </c>
      <c r="F44" s="15"/>
    </row>
    <row r="45" spans="1:6" s="5" customFormat="1" ht="16.5" customHeight="1">
      <c r="A45" s="21"/>
      <c r="B45" s="25" t="s">
        <v>71</v>
      </c>
      <c r="C45" s="26"/>
      <c r="D45" s="10">
        <f>D14+D38</f>
        <v>365553</v>
      </c>
      <c r="E45" s="10">
        <f>E14+E38</f>
        <v>80847.47201999999</v>
      </c>
      <c r="F45" s="11">
        <f>E45/D45%</f>
        <v>22.11648434563524</v>
      </c>
    </row>
    <row r="46" s="1" customFormat="1" ht="24" customHeight="1">
      <c r="E46" s="22"/>
    </row>
    <row r="47" spans="1:6" s="23" customFormat="1" ht="18">
      <c r="A47" s="27" t="s">
        <v>72</v>
      </c>
      <c r="B47" s="27"/>
      <c r="E47" s="27" t="s">
        <v>73</v>
      </c>
      <c r="F47" s="27"/>
    </row>
    <row r="48" s="24" customFormat="1" ht="17.25"/>
  </sheetData>
  <sheetProtection/>
  <mergeCells count="45">
    <mergeCell ref="B16:C16"/>
    <mergeCell ref="B33:C33"/>
    <mergeCell ref="B32:C32"/>
    <mergeCell ref="E12:F12"/>
    <mergeCell ref="B29:C29"/>
    <mergeCell ref="B26:C26"/>
    <mergeCell ref="B25:C25"/>
    <mergeCell ref="B23:C23"/>
    <mergeCell ref="B31:C31"/>
    <mergeCell ref="B28:C28"/>
    <mergeCell ref="B17:C17"/>
    <mergeCell ref="B21:C21"/>
    <mergeCell ref="B24:C24"/>
    <mergeCell ref="B27:C27"/>
    <mergeCell ref="B18:C18"/>
    <mergeCell ref="B20:C20"/>
    <mergeCell ref="B13:C13"/>
    <mergeCell ref="B14:C14"/>
    <mergeCell ref="B15:C15"/>
    <mergeCell ref="D2:F2"/>
    <mergeCell ref="D3:F3"/>
    <mergeCell ref="D6:F6"/>
    <mergeCell ref="D4:F4"/>
    <mergeCell ref="D5:F5"/>
    <mergeCell ref="A11:F11"/>
    <mergeCell ref="B40:C40"/>
    <mergeCell ref="B45:C45"/>
    <mergeCell ref="B41:C41"/>
    <mergeCell ref="B39:C39"/>
    <mergeCell ref="B44:C44"/>
    <mergeCell ref="D1:F1"/>
    <mergeCell ref="A10:F10"/>
    <mergeCell ref="B22:C22"/>
    <mergeCell ref="B19:C19"/>
    <mergeCell ref="A9:F9"/>
    <mergeCell ref="B30:C30"/>
    <mergeCell ref="E47:F47"/>
    <mergeCell ref="A47:B47"/>
    <mergeCell ref="B36:C36"/>
    <mergeCell ref="B37:C37"/>
    <mergeCell ref="B38:C38"/>
    <mergeCell ref="B34:C34"/>
    <mergeCell ref="B42:C42"/>
    <mergeCell ref="B43:C43"/>
    <mergeCell ref="B35:C35"/>
  </mergeCells>
  <printOptions/>
  <pageMargins left="0.984251968503937" right="0.5905511811023623" top="0.7874015748031497" bottom="0.7874015748031497" header="0.2362204724409449" footer="0.4724409448818898"/>
  <pageSetup horizontalDpi="300" verticalDpi="300" orientation="landscape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орг</cp:lastModifiedBy>
  <cp:lastPrinted>2011-04-19T11:00:02Z</cp:lastPrinted>
  <dcterms:created xsi:type="dcterms:W3CDTF">2011-04-08T04:36:38Z</dcterms:created>
  <dcterms:modified xsi:type="dcterms:W3CDTF">2012-01-13T12:02:19Z</dcterms:modified>
  <cp:category/>
  <cp:version/>
  <cp:contentType/>
  <cp:contentStatus/>
</cp:coreProperties>
</file>